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<sst xmlns="http://schemas.openxmlformats.org/spreadsheetml/2006/main" count="150" uniqueCount="82">
  <si>
    <t>№ п/п</t>
  </si>
  <si>
    <t>Район</t>
  </si>
  <si>
    <t>Адрес</t>
  </si>
  <si>
    <t>Капитальный ремонт площадки для выгула собак</t>
  </si>
  <si>
    <t xml:space="preserve">Ремонт АБП с частичной заменой бортового камня , 755 руб/м2 </t>
  </si>
  <si>
    <t>Расширение проезжей части, 1300 /м2</t>
  </si>
  <si>
    <t>Устройство дорожно-тропиночной сети - (1300 руб/м2)</t>
  </si>
  <si>
    <t>Капитальный ремонт контейнерных площадок</t>
  </si>
  <si>
    <t>Устройство ограждения детских площадок, 1 000 руб/п.м.</t>
  </si>
  <si>
    <t>Устройство резинового покрытия на детских площадках, 1 806 руб/кв.м</t>
  </si>
  <si>
    <t xml:space="preserve">Доонащение детских площадок МАФ </t>
  </si>
  <si>
    <t>Объем работ, кв.м.</t>
  </si>
  <si>
    <t>Кол-во м/м, шт.</t>
  </si>
  <si>
    <t>Стоимость, тыс. руб.</t>
  </si>
  <si>
    <t>Объем работ, шт.</t>
  </si>
  <si>
    <t>Объем, кв.м.</t>
  </si>
  <si>
    <t>Объем работ, кв. м</t>
  </si>
  <si>
    <t>объем работ, шт.</t>
  </si>
  <si>
    <t>Объём работ, шт.</t>
  </si>
  <si>
    <t xml:space="preserve"> шт.</t>
  </si>
  <si>
    <t>Объем работ, п.м.</t>
  </si>
  <si>
    <t>кв.м.</t>
  </si>
  <si>
    <t>Объем (шт.)</t>
  </si>
  <si>
    <t>ул.Вильнюсская д.15</t>
  </si>
  <si>
    <t>ул.Вильнюсская д.7 к.2</t>
  </si>
  <si>
    <t>Новоясеневский пр-т д.19 к.4</t>
  </si>
  <si>
    <t>м/к проезд от ул.Вильнюсская до пр-да Одоевского 11 к.1</t>
  </si>
  <si>
    <t>Новоясеневский пр-т д.40 к.3</t>
  </si>
  <si>
    <t>Устройство ИДН (22, тыс. руб/м2)- 3м с установкой 2 знаков</t>
  </si>
  <si>
    <t>Карамзина пр., д.1, к.1</t>
  </si>
  <si>
    <t>Карамзина пр., д.1, к.3</t>
  </si>
  <si>
    <t>Голубинская ул., д.25, к.1</t>
  </si>
  <si>
    <t>Голубинская ул., д.25, к.2</t>
  </si>
  <si>
    <t>Инессы Арманд ул., д.7</t>
  </si>
  <si>
    <t>Инессы Арманд ул., д.11</t>
  </si>
  <si>
    <t>Новоясеневский просп., д.22, к.3</t>
  </si>
  <si>
    <t>Новоясеневский просп., д.25/20</t>
  </si>
  <si>
    <t>Литовский бульв., д.19</t>
  </si>
  <si>
    <t>Рокотова ул., д.8, к.5</t>
  </si>
  <si>
    <t>Голубинская д.3 к.1</t>
  </si>
  <si>
    <t>ИТОГО:</t>
  </si>
  <si>
    <t>Устройство  плиточного покрытия (1800 руб/м2)</t>
  </si>
  <si>
    <t>Капитальный ремонт детских площадок</t>
  </si>
  <si>
    <t>Новоясеневский пр-т д.32 к.3</t>
  </si>
  <si>
    <t>Литовский бульв., д.1</t>
  </si>
  <si>
    <t>Устройство газ. Ограждений дет. Площ., 478,5 п.м</t>
  </si>
  <si>
    <t>Устройство площадки тихого отдыха</t>
  </si>
  <si>
    <t>Устройство вертикального озеленения, сметно</t>
  </si>
  <si>
    <t>Устройство скамеек, урн</t>
  </si>
  <si>
    <t>Капитальный ремонт площадки для игры в городки</t>
  </si>
  <si>
    <t>Ясенево</t>
  </si>
  <si>
    <t>Одоевского пр., д.3 к.2</t>
  </si>
  <si>
    <t>ул.Вильнюсская д.4</t>
  </si>
  <si>
    <t>Литовский бульв., д.13/12</t>
  </si>
  <si>
    <t>Инессы Арманд д.ул., д.3</t>
  </si>
  <si>
    <t>Айвазовского ул.д.6,к.1</t>
  </si>
  <si>
    <t>Айвазовского ул.д.5,к.1</t>
  </si>
  <si>
    <t>Новоясеневский просп., д.21 к.3</t>
  </si>
  <si>
    <t>Новоясеневский просп., д.13 к.1</t>
  </si>
  <si>
    <t>Новоясеневский пр-т д.3 к.1</t>
  </si>
  <si>
    <t>ул. Вильнюсская д.17</t>
  </si>
  <si>
    <t>Голубинская д.19</t>
  </si>
  <si>
    <t>Тарусская ул. д.8</t>
  </si>
  <si>
    <t>Паустовского ул.д.8 к.3</t>
  </si>
  <si>
    <t xml:space="preserve">Устройство парковочных карманов, 1 100 руб/м2 </t>
  </si>
  <si>
    <t>Устройство основания из уплотненного песка 700 руб./кв.м.</t>
  </si>
  <si>
    <t>Одоевского пр., д.7, к.1-6</t>
  </si>
  <si>
    <t>Одоевского пр., д.11, к.1-6</t>
  </si>
  <si>
    <t>Устройство площадок для занятий спортом (ворк-аут, воллейбольн. и т.д.)</t>
  </si>
  <si>
    <t>Каптальный ремонт спортивной площадки</t>
  </si>
  <si>
    <t>Литовский б-р д.5/10</t>
  </si>
  <si>
    <t>Устройство подпорной стенки</t>
  </si>
  <si>
    <t>Тарусская ул.д.18 к.1</t>
  </si>
  <si>
    <t>Прилегающая территория к пруду по ул.Инессы Арманд</t>
  </si>
  <si>
    <t>Реконструкция, благоустройство и озеленение территории</t>
  </si>
  <si>
    <t>ПРОЕКТ</t>
  </si>
  <si>
    <t>Государственной программы по благоустройству на 2014 год  за счет  средств основного  бюджета по ЮЗАО</t>
  </si>
  <si>
    <t>И.о. директора                                                                                                                                                                   Л.В. Липатова</t>
  </si>
  <si>
    <t>ИТОГО, тыс. руб.</t>
  </si>
  <si>
    <t>"Утверждаю"</t>
  </si>
  <si>
    <t>Глава управы района Ясенево</t>
  </si>
  <si>
    <t>_________________А.О. Карацев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</si>
</sst>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0"/>
    <numFmt numFmtId="170" formatCode="0.000"/>
    <numFmt numFmtId="171" formatCode="0.0000"/>
    <numFmt numFmtId="172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4" fontId="5" fillId="0" borderId="12" xfId="64" applyNumberFormat="1" applyFont="1" applyFill="1" applyBorder="1" applyAlignment="1">
      <alignment horizontal="center" vertical="center" wrapText="1"/>
      <protection/>
    </xf>
    <xf numFmtId="4" fontId="5" fillId="0" borderId="13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5 2" xfId="58"/>
    <cellStyle name="Обычный 6" xfId="59"/>
    <cellStyle name="Обычный 6 2" xfId="60"/>
    <cellStyle name="Обычный 7" xfId="61"/>
    <cellStyle name="Обычный 8" xfId="62"/>
    <cellStyle name="Обычный 9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55"/>
  <sheetViews>
    <sheetView tabSelected="1"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5.7109375" style="2" customWidth="1"/>
    <col min="2" max="2" width="12.57421875" style="2" customWidth="1"/>
    <col min="3" max="3" width="31.57421875" style="2" customWidth="1"/>
    <col min="4" max="4" width="9.140625" style="2" customWidth="1"/>
    <col min="5" max="5" width="10.140625" style="2" customWidth="1"/>
    <col min="6" max="6" width="8.57421875" style="2" customWidth="1"/>
    <col min="7" max="7" width="6.421875" style="2" customWidth="1"/>
    <col min="8" max="8" width="8.8515625" style="2" customWidth="1"/>
    <col min="9" max="9" width="6.7109375" style="2" customWidth="1"/>
    <col min="10" max="10" width="9.00390625" style="2" customWidth="1"/>
    <col min="11" max="12" width="9.7109375" style="2" customWidth="1"/>
    <col min="13" max="13" width="6.8515625" style="2" customWidth="1"/>
    <col min="14" max="14" width="8.28125" style="2" customWidth="1"/>
    <col min="15" max="15" width="9.57421875" style="2" customWidth="1"/>
    <col min="16" max="16" width="9.140625" style="2" customWidth="1"/>
    <col min="17" max="17" width="8.140625" style="2" customWidth="1"/>
    <col min="18" max="18" width="9.8515625" style="2" customWidth="1"/>
    <col min="19" max="19" width="7.00390625" style="2" customWidth="1"/>
    <col min="20" max="20" width="10.00390625" style="2" customWidth="1"/>
    <col min="21" max="21" width="6.28125" style="2" customWidth="1"/>
    <col min="22" max="22" width="10.57421875" style="2" customWidth="1"/>
    <col min="23" max="23" width="5.8515625" style="2" customWidth="1"/>
    <col min="24" max="24" width="8.140625" style="2" customWidth="1"/>
    <col min="25" max="25" width="7.28125" style="2" hidden="1" customWidth="1"/>
    <col min="26" max="26" width="8.28125" style="2" hidden="1" customWidth="1"/>
    <col min="27" max="27" width="8.421875" style="2" hidden="1" customWidth="1"/>
    <col min="28" max="28" width="9.7109375" style="2" hidden="1" customWidth="1"/>
    <col min="29" max="29" width="9.8515625" style="2" hidden="1" customWidth="1"/>
    <col min="30" max="31" width="8.421875" style="2" hidden="1" customWidth="1"/>
    <col min="32" max="32" width="7.57421875" style="2" hidden="1" customWidth="1"/>
    <col min="33" max="33" width="7.421875" style="2" hidden="1" customWidth="1"/>
    <col min="34" max="34" width="8.57421875" style="2" hidden="1" customWidth="1"/>
    <col min="35" max="35" width="7.57421875" style="2" customWidth="1"/>
    <col min="36" max="36" width="9.7109375" style="2" customWidth="1"/>
    <col min="37" max="38" width="7.57421875" style="2" hidden="1" customWidth="1"/>
    <col min="39" max="46" width="7.57421875" style="2" customWidth="1"/>
    <col min="47" max="47" width="6.57421875" style="2" customWidth="1"/>
    <col min="48" max="48" width="7.7109375" style="2" customWidth="1"/>
    <col min="49" max="49" width="12.421875" style="2" customWidth="1"/>
    <col min="50" max="16384" width="9.140625" style="2" customWidth="1"/>
  </cols>
  <sheetData>
    <row r="2" spans="46:49" ht="15">
      <c r="AT2" s="28"/>
      <c r="AU2" s="28"/>
      <c r="AV2" s="73" t="s">
        <v>79</v>
      </c>
      <c r="AW2" s="73"/>
    </row>
    <row r="3" spans="46:49" ht="15">
      <c r="AT3" s="74" t="s">
        <v>80</v>
      </c>
      <c r="AU3" s="74"/>
      <c r="AV3" s="74"/>
      <c r="AW3" s="74"/>
    </row>
    <row r="4" spans="46:49" ht="15">
      <c r="AT4" s="74" t="s">
        <v>81</v>
      </c>
      <c r="AU4" s="74"/>
      <c r="AV4" s="74"/>
      <c r="AW4" s="74"/>
    </row>
    <row r="5" spans="42:49" ht="15">
      <c r="AP5" s="28"/>
      <c r="AQ5" s="28"/>
      <c r="AR5" s="73"/>
      <c r="AS5" s="73"/>
      <c r="AT5" s="28"/>
      <c r="AU5" s="28"/>
      <c r="AV5" s="73"/>
      <c r="AW5" s="73"/>
    </row>
    <row r="6" spans="2:49" ht="18.75">
      <c r="B6" s="29" t="s">
        <v>75</v>
      </c>
      <c r="C6" s="30" t="s">
        <v>76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AP6" s="74"/>
      <c r="AQ6" s="74"/>
      <c r="AR6" s="74"/>
      <c r="AS6" s="74"/>
      <c r="AT6" s="74"/>
      <c r="AU6" s="74"/>
      <c r="AV6" s="74"/>
      <c r="AW6" s="74"/>
    </row>
    <row r="7" spans="42:49" ht="15">
      <c r="AP7" s="74"/>
      <c r="AQ7" s="74"/>
      <c r="AR7" s="74"/>
      <c r="AS7" s="74"/>
      <c r="AT7" s="74"/>
      <c r="AU7" s="74"/>
      <c r="AV7" s="74"/>
      <c r="AW7" s="74"/>
    </row>
    <row r="8" ht="15" hidden="1"/>
    <row r="9" ht="15" hidden="1"/>
    <row r="10" ht="15" hidden="1"/>
    <row r="12" spans="1:49" ht="100.5" customHeight="1">
      <c r="A12" s="60" t="s">
        <v>0</v>
      </c>
      <c r="B12" s="60" t="s">
        <v>1</v>
      </c>
      <c r="C12" s="60" t="s">
        <v>2</v>
      </c>
      <c r="D12" s="65" t="s">
        <v>74</v>
      </c>
      <c r="E12" s="66"/>
      <c r="F12" s="62" t="s">
        <v>64</v>
      </c>
      <c r="G12" s="63"/>
      <c r="H12" s="64"/>
      <c r="I12" s="56" t="s">
        <v>3</v>
      </c>
      <c r="J12" s="57"/>
      <c r="K12" s="58" t="s">
        <v>4</v>
      </c>
      <c r="L12" s="59"/>
      <c r="M12" s="75" t="s">
        <v>5</v>
      </c>
      <c r="N12" s="76"/>
      <c r="O12" s="58" t="s">
        <v>6</v>
      </c>
      <c r="P12" s="59"/>
      <c r="Q12" s="75" t="s">
        <v>41</v>
      </c>
      <c r="R12" s="76"/>
      <c r="S12" s="58" t="s">
        <v>28</v>
      </c>
      <c r="T12" s="59"/>
      <c r="U12" s="58" t="s">
        <v>7</v>
      </c>
      <c r="V12" s="59"/>
      <c r="W12" s="58" t="s">
        <v>47</v>
      </c>
      <c r="X12" s="59"/>
      <c r="Y12" s="58" t="s">
        <v>45</v>
      </c>
      <c r="Z12" s="59"/>
      <c r="AA12" s="58" t="s">
        <v>8</v>
      </c>
      <c r="AB12" s="59"/>
      <c r="AC12" s="58" t="s">
        <v>9</v>
      </c>
      <c r="AD12" s="59"/>
      <c r="AE12" s="58" t="s">
        <v>65</v>
      </c>
      <c r="AF12" s="70"/>
      <c r="AG12" s="58" t="s">
        <v>10</v>
      </c>
      <c r="AH12" s="59"/>
      <c r="AI12" s="58" t="s">
        <v>42</v>
      </c>
      <c r="AJ12" s="69"/>
      <c r="AK12" s="58" t="s">
        <v>48</v>
      </c>
      <c r="AL12" s="59"/>
      <c r="AM12" s="58" t="s">
        <v>69</v>
      </c>
      <c r="AN12" s="70"/>
      <c r="AO12" s="58" t="s">
        <v>49</v>
      </c>
      <c r="AP12" s="59"/>
      <c r="AQ12" s="58" t="s">
        <v>46</v>
      </c>
      <c r="AR12" s="59"/>
      <c r="AS12" s="71" t="s">
        <v>71</v>
      </c>
      <c r="AT12" s="72"/>
      <c r="AU12" s="58" t="s">
        <v>68</v>
      </c>
      <c r="AV12" s="59"/>
      <c r="AW12" s="67" t="s">
        <v>78</v>
      </c>
    </row>
    <row r="13" spans="1:49" s="31" customFormat="1" ht="55.5" customHeight="1">
      <c r="A13" s="61"/>
      <c r="B13" s="61"/>
      <c r="C13" s="61"/>
      <c r="D13" s="4" t="s">
        <v>14</v>
      </c>
      <c r="E13" s="5" t="s">
        <v>13</v>
      </c>
      <c r="F13" s="4" t="s">
        <v>11</v>
      </c>
      <c r="G13" s="6" t="s">
        <v>12</v>
      </c>
      <c r="H13" s="5" t="s">
        <v>13</v>
      </c>
      <c r="I13" s="6" t="s">
        <v>14</v>
      </c>
      <c r="J13" s="7" t="s">
        <v>13</v>
      </c>
      <c r="K13" s="4" t="s">
        <v>11</v>
      </c>
      <c r="L13" s="7" t="s">
        <v>13</v>
      </c>
      <c r="M13" s="4" t="s">
        <v>15</v>
      </c>
      <c r="N13" s="7" t="s">
        <v>13</v>
      </c>
      <c r="O13" s="4" t="s">
        <v>16</v>
      </c>
      <c r="P13" s="7" t="s">
        <v>13</v>
      </c>
      <c r="Q13" s="4" t="s">
        <v>15</v>
      </c>
      <c r="R13" s="5" t="s">
        <v>13</v>
      </c>
      <c r="S13" s="6" t="s">
        <v>17</v>
      </c>
      <c r="T13" s="5" t="s">
        <v>13</v>
      </c>
      <c r="U13" s="6" t="s">
        <v>18</v>
      </c>
      <c r="V13" s="7" t="s">
        <v>13</v>
      </c>
      <c r="W13" s="6" t="s">
        <v>19</v>
      </c>
      <c r="X13" s="7" t="s">
        <v>13</v>
      </c>
      <c r="Y13" s="4" t="s">
        <v>20</v>
      </c>
      <c r="Z13" s="5" t="s">
        <v>13</v>
      </c>
      <c r="AA13" s="4" t="s">
        <v>20</v>
      </c>
      <c r="AB13" s="7" t="s">
        <v>13</v>
      </c>
      <c r="AC13" s="4" t="s">
        <v>21</v>
      </c>
      <c r="AD13" s="5" t="s">
        <v>13</v>
      </c>
      <c r="AE13" s="4" t="s">
        <v>21</v>
      </c>
      <c r="AF13" s="5" t="s">
        <v>13</v>
      </c>
      <c r="AG13" s="8" t="s">
        <v>22</v>
      </c>
      <c r="AH13" s="7" t="s">
        <v>13</v>
      </c>
      <c r="AI13" s="8" t="s">
        <v>22</v>
      </c>
      <c r="AJ13" s="7" t="s">
        <v>13</v>
      </c>
      <c r="AK13" s="8" t="s">
        <v>22</v>
      </c>
      <c r="AL13" s="7" t="s">
        <v>13</v>
      </c>
      <c r="AM13" s="8" t="s">
        <v>22</v>
      </c>
      <c r="AN13" s="7" t="s">
        <v>13</v>
      </c>
      <c r="AO13" s="8" t="s">
        <v>22</v>
      </c>
      <c r="AP13" s="7" t="s">
        <v>13</v>
      </c>
      <c r="AQ13" s="8" t="s">
        <v>22</v>
      </c>
      <c r="AR13" s="7" t="s">
        <v>13</v>
      </c>
      <c r="AS13" s="8" t="s">
        <v>22</v>
      </c>
      <c r="AT13" s="7" t="s">
        <v>13</v>
      </c>
      <c r="AU13" s="8" t="s">
        <v>22</v>
      </c>
      <c r="AV13" s="7" t="s">
        <v>13</v>
      </c>
      <c r="AW13" s="68"/>
    </row>
    <row r="14" spans="1:49" s="31" customFormat="1" ht="21.75" customHeight="1">
      <c r="A14" s="9">
        <v>1</v>
      </c>
      <c r="B14" s="1" t="s">
        <v>50</v>
      </c>
      <c r="C14" s="1" t="s">
        <v>56</v>
      </c>
      <c r="D14" s="21"/>
      <c r="E14" s="22"/>
      <c r="F14" s="20">
        <v>900</v>
      </c>
      <c r="G14" s="20">
        <f>F14/12.5</f>
        <v>72</v>
      </c>
      <c r="H14" s="20">
        <f>F14*1.1</f>
        <v>990.0000000000001</v>
      </c>
      <c r="I14" s="6"/>
      <c r="J14" s="7"/>
      <c r="K14" s="21"/>
      <c r="L14" s="23"/>
      <c r="M14" s="21"/>
      <c r="N14" s="23"/>
      <c r="O14" s="21"/>
      <c r="P14" s="23"/>
      <c r="Q14" s="21"/>
      <c r="R14" s="22"/>
      <c r="S14" s="6"/>
      <c r="T14" s="5"/>
      <c r="U14" s="6"/>
      <c r="V14" s="7"/>
      <c r="W14" s="6"/>
      <c r="X14" s="7"/>
      <c r="Y14" s="4"/>
      <c r="Z14" s="5"/>
      <c r="AA14" s="4"/>
      <c r="AB14" s="7"/>
      <c r="AC14" s="4"/>
      <c r="AD14" s="5"/>
      <c r="AE14" s="5"/>
      <c r="AF14" s="5"/>
      <c r="AG14" s="8"/>
      <c r="AH14" s="7"/>
      <c r="AI14" s="8"/>
      <c r="AJ14" s="32"/>
      <c r="AK14" s="8"/>
      <c r="AL14" s="7"/>
      <c r="AM14" s="15"/>
      <c r="AN14" s="7"/>
      <c r="AO14" s="14"/>
      <c r="AP14" s="23"/>
      <c r="AQ14" s="10">
        <v>1</v>
      </c>
      <c r="AR14" s="19">
        <v>500.4</v>
      </c>
      <c r="AS14" s="19"/>
      <c r="AT14" s="19"/>
      <c r="AU14" s="14">
        <v>1</v>
      </c>
      <c r="AV14" s="23">
        <v>561.2</v>
      </c>
      <c r="AW14" s="33">
        <f aca="true" t="shared" si="0" ref="AW14:AW49">AV14+AR14+AP14+AL14+AJ14+X14+V14+T14+R14+P14+N14+L14+J14+H14+E14+AN14+AT14</f>
        <v>2051.6</v>
      </c>
    </row>
    <row r="15" spans="1:49" s="31" customFormat="1" ht="19.5" customHeight="1">
      <c r="A15" s="9">
        <v>2</v>
      </c>
      <c r="B15" s="1" t="s">
        <v>50</v>
      </c>
      <c r="C15" s="1" t="s">
        <v>55</v>
      </c>
      <c r="D15" s="21"/>
      <c r="E15" s="22"/>
      <c r="F15" s="20"/>
      <c r="G15" s="20"/>
      <c r="H15" s="20"/>
      <c r="I15" s="6"/>
      <c r="J15" s="7"/>
      <c r="K15" s="21"/>
      <c r="L15" s="23"/>
      <c r="M15" s="21"/>
      <c r="N15" s="23"/>
      <c r="O15" s="21"/>
      <c r="P15" s="23"/>
      <c r="Q15" s="21"/>
      <c r="R15" s="22"/>
      <c r="S15" s="6"/>
      <c r="T15" s="5"/>
      <c r="U15" s="6"/>
      <c r="V15" s="7"/>
      <c r="W15" s="6"/>
      <c r="X15" s="7"/>
      <c r="Y15" s="4"/>
      <c r="Z15" s="5"/>
      <c r="AA15" s="4"/>
      <c r="AB15" s="7"/>
      <c r="AC15" s="4"/>
      <c r="AD15" s="5"/>
      <c r="AE15" s="5"/>
      <c r="AF15" s="5"/>
      <c r="AG15" s="8"/>
      <c r="AH15" s="7"/>
      <c r="AI15" s="8"/>
      <c r="AJ15" s="32"/>
      <c r="AK15" s="8"/>
      <c r="AL15" s="7"/>
      <c r="AM15" s="15"/>
      <c r="AN15" s="7"/>
      <c r="AO15" s="14"/>
      <c r="AP15" s="23"/>
      <c r="AQ15" s="10"/>
      <c r="AR15" s="7"/>
      <c r="AS15" s="7"/>
      <c r="AT15" s="7"/>
      <c r="AU15" s="14">
        <v>1</v>
      </c>
      <c r="AV15" s="23">
        <v>760.3</v>
      </c>
      <c r="AW15" s="33">
        <f t="shared" si="0"/>
        <v>760.3</v>
      </c>
    </row>
    <row r="16" spans="1:51" ht="15.75">
      <c r="A16" s="9">
        <v>3</v>
      </c>
      <c r="B16" s="1" t="s">
        <v>50</v>
      </c>
      <c r="C16" s="1" t="s">
        <v>23</v>
      </c>
      <c r="D16" s="18"/>
      <c r="E16" s="18"/>
      <c r="F16" s="20"/>
      <c r="G16" s="20"/>
      <c r="H16" s="20"/>
      <c r="I16" s="20"/>
      <c r="J16" s="20"/>
      <c r="K16" s="18"/>
      <c r="L16" s="19"/>
      <c r="M16" s="18"/>
      <c r="N16" s="18"/>
      <c r="O16" s="18"/>
      <c r="P16" s="23"/>
      <c r="Q16" s="18"/>
      <c r="R16" s="18"/>
      <c r="S16" s="20">
        <v>2</v>
      </c>
      <c r="T16" s="20">
        <f>S16*22</f>
        <v>44</v>
      </c>
      <c r="U16" s="20">
        <v>1</v>
      </c>
      <c r="V16" s="20">
        <f>U16*60</f>
        <v>60</v>
      </c>
      <c r="W16" s="20">
        <v>1</v>
      </c>
      <c r="X16" s="20">
        <v>50</v>
      </c>
      <c r="Y16" s="20">
        <v>60</v>
      </c>
      <c r="Z16" s="12">
        <f>Y16*0.4785</f>
        <v>28.709999999999997</v>
      </c>
      <c r="AA16" s="20"/>
      <c r="AB16" s="20"/>
      <c r="AC16" s="20">
        <v>200</v>
      </c>
      <c r="AD16" s="12">
        <f>AC16*1.806</f>
        <v>361.2</v>
      </c>
      <c r="AE16" s="12"/>
      <c r="AF16" s="12"/>
      <c r="AG16" s="20">
        <v>1</v>
      </c>
      <c r="AH16" s="20">
        <v>578.5</v>
      </c>
      <c r="AI16" s="20">
        <v>1</v>
      </c>
      <c r="AJ16" s="32">
        <f aca="true" t="shared" si="1" ref="AJ16:AJ45">AH16+AF16+AD16+AB16+Z16</f>
        <v>968.4100000000001</v>
      </c>
      <c r="AK16" s="12"/>
      <c r="AL16" s="12"/>
      <c r="AM16" s="11"/>
      <c r="AN16" s="12"/>
      <c r="AO16" s="19"/>
      <c r="AP16" s="19"/>
      <c r="AQ16" s="10">
        <v>1</v>
      </c>
      <c r="AR16" s="20">
        <v>459</v>
      </c>
      <c r="AS16" s="20"/>
      <c r="AT16" s="20"/>
      <c r="AU16" s="17"/>
      <c r="AV16" s="17"/>
      <c r="AW16" s="33">
        <f t="shared" si="0"/>
        <v>1581.41</v>
      </c>
      <c r="AY16" s="3"/>
    </row>
    <row r="17" spans="1:51" ht="15.75">
      <c r="A17" s="9">
        <v>4</v>
      </c>
      <c r="B17" s="1" t="s">
        <v>50</v>
      </c>
      <c r="C17" s="1" t="s">
        <v>60</v>
      </c>
      <c r="D17" s="18"/>
      <c r="E17" s="18"/>
      <c r="F17" s="20"/>
      <c r="G17" s="20"/>
      <c r="H17" s="20"/>
      <c r="I17" s="20"/>
      <c r="J17" s="20"/>
      <c r="K17" s="18">
        <v>600</v>
      </c>
      <c r="L17" s="19">
        <f>K17*0.755</f>
        <v>453</v>
      </c>
      <c r="M17" s="18"/>
      <c r="N17" s="18"/>
      <c r="O17" s="18"/>
      <c r="P17" s="23"/>
      <c r="Q17" s="18"/>
      <c r="R17" s="18"/>
      <c r="S17" s="20"/>
      <c r="T17" s="20"/>
      <c r="U17" s="20"/>
      <c r="V17" s="20"/>
      <c r="W17" s="20"/>
      <c r="X17" s="20"/>
      <c r="Y17" s="20"/>
      <c r="Z17" s="12"/>
      <c r="AA17" s="20"/>
      <c r="AB17" s="20"/>
      <c r="AC17" s="20"/>
      <c r="AD17" s="12"/>
      <c r="AE17" s="12"/>
      <c r="AF17" s="12"/>
      <c r="AG17" s="20"/>
      <c r="AH17" s="20"/>
      <c r="AI17" s="20"/>
      <c r="AJ17" s="32"/>
      <c r="AK17" s="12"/>
      <c r="AL17" s="12"/>
      <c r="AM17" s="11"/>
      <c r="AN17" s="12"/>
      <c r="AO17" s="19"/>
      <c r="AP17" s="19"/>
      <c r="AQ17" s="11"/>
      <c r="AR17" s="20"/>
      <c r="AS17" s="20"/>
      <c r="AT17" s="20"/>
      <c r="AU17" s="17">
        <v>1</v>
      </c>
      <c r="AV17" s="17">
        <v>306.6</v>
      </c>
      <c r="AW17" s="33">
        <f t="shared" si="0"/>
        <v>759.6</v>
      </c>
      <c r="AY17" s="3"/>
    </row>
    <row r="18" spans="1:51" ht="15.75">
      <c r="A18" s="9">
        <v>5</v>
      </c>
      <c r="B18" s="1" t="s">
        <v>50</v>
      </c>
      <c r="C18" s="1" t="s">
        <v>52</v>
      </c>
      <c r="D18" s="18"/>
      <c r="E18" s="18"/>
      <c r="F18" s="20"/>
      <c r="G18" s="20"/>
      <c r="H18" s="20"/>
      <c r="I18" s="20"/>
      <c r="J18" s="20"/>
      <c r="K18" s="18"/>
      <c r="L18" s="19"/>
      <c r="M18" s="18"/>
      <c r="N18" s="18"/>
      <c r="O18" s="18">
        <v>350</v>
      </c>
      <c r="P18" s="23">
        <f>O18*1.3</f>
        <v>455</v>
      </c>
      <c r="Q18" s="18"/>
      <c r="R18" s="18"/>
      <c r="S18" s="20"/>
      <c r="T18" s="20"/>
      <c r="U18" s="20"/>
      <c r="V18" s="20"/>
      <c r="W18" s="20"/>
      <c r="X18" s="20"/>
      <c r="Y18" s="20"/>
      <c r="Z18" s="12"/>
      <c r="AA18" s="20"/>
      <c r="AB18" s="20"/>
      <c r="AC18" s="20"/>
      <c r="AD18" s="12"/>
      <c r="AE18" s="12"/>
      <c r="AF18" s="12"/>
      <c r="AG18" s="20"/>
      <c r="AH18" s="20"/>
      <c r="AI18" s="20"/>
      <c r="AJ18" s="32"/>
      <c r="AK18" s="12"/>
      <c r="AL18" s="12"/>
      <c r="AM18" s="11">
        <v>1</v>
      </c>
      <c r="AN18" s="12">
        <v>3546.8</v>
      </c>
      <c r="AO18" s="19"/>
      <c r="AP18" s="19"/>
      <c r="AQ18" s="11"/>
      <c r="AR18" s="20"/>
      <c r="AS18" s="20"/>
      <c r="AT18" s="20"/>
      <c r="AU18" s="17"/>
      <c r="AV18" s="17"/>
      <c r="AW18" s="33">
        <f t="shared" si="0"/>
        <v>4001.8</v>
      </c>
      <c r="AY18" s="3"/>
    </row>
    <row r="19" spans="1:51" ht="15.75">
      <c r="A19" s="9">
        <v>6</v>
      </c>
      <c r="B19" s="1" t="s">
        <v>50</v>
      </c>
      <c r="C19" s="1" t="s">
        <v>24</v>
      </c>
      <c r="D19" s="18"/>
      <c r="E19" s="18"/>
      <c r="F19" s="20"/>
      <c r="G19" s="20"/>
      <c r="H19" s="20"/>
      <c r="I19" s="20">
        <v>1</v>
      </c>
      <c r="J19" s="20">
        <v>503</v>
      </c>
      <c r="K19" s="18"/>
      <c r="L19" s="19"/>
      <c r="M19" s="18"/>
      <c r="N19" s="18"/>
      <c r="O19" s="18">
        <v>180</v>
      </c>
      <c r="P19" s="23">
        <f>O19*1.3</f>
        <v>234</v>
      </c>
      <c r="Q19" s="18"/>
      <c r="R19" s="18"/>
      <c r="S19" s="20"/>
      <c r="T19" s="20"/>
      <c r="U19" s="20"/>
      <c r="V19" s="20"/>
      <c r="W19" s="20"/>
      <c r="X19" s="20"/>
      <c r="Y19" s="20"/>
      <c r="Z19" s="12"/>
      <c r="AA19" s="20"/>
      <c r="AB19" s="20"/>
      <c r="AC19" s="20"/>
      <c r="AD19" s="12"/>
      <c r="AE19" s="12"/>
      <c r="AF19" s="12"/>
      <c r="AG19" s="20"/>
      <c r="AH19" s="20"/>
      <c r="AI19" s="20"/>
      <c r="AJ19" s="32"/>
      <c r="AK19" s="12"/>
      <c r="AL19" s="12"/>
      <c r="AM19" s="11"/>
      <c r="AN19" s="12"/>
      <c r="AO19" s="19"/>
      <c r="AP19" s="19"/>
      <c r="AQ19" s="11"/>
      <c r="AR19" s="20"/>
      <c r="AS19" s="20"/>
      <c r="AT19" s="20"/>
      <c r="AU19" s="17"/>
      <c r="AV19" s="17"/>
      <c r="AW19" s="33">
        <f t="shared" si="0"/>
        <v>737</v>
      </c>
      <c r="AY19" s="3"/>
    </row>
    <row r="20" spans="1:51" ht="29.25" customHeight="1">
      <c r="A20" s="9">
        <v>7</v>
      </c>
      <c r="B20" s="1" t="s">
        <v>50</v>
      </c>
      <c r="C20" s="34" t="s">
        <v>26</v>
      </c>
      <c r="D20" s="18"/>
      <c r="E20" s="18"/>
      <c r="F20" s="35"/>
      <c r="G20" s="35"/>
      <c r="H20" s="20"/>
      <c r="I20" s="20"/>
      <c r="J20" s="20"/>
      <c r="K20" s="18">
        <v>600</v>
      </c>
      <c r="L20" s="19">
        <f>K20*0.755</f>
        <v>453</v>
      </c>
      <c r="M20" s="18">
        <v>150</v>
      </c>
      <c r="N20" s="18">
        <f>M20*1.3</f>
        <v>195</v>
      </c>
      <c r="O20" s="36"/>
      <c r="P20" s="36"/>
      <c r="Q20" s="18"/>
      <c r="R20" s="18"/>
      <c r="S20" s="20">
        <v>2</v>
      </c>
      <c r="T20" s="20">
        <f>S20*22</f>
        <v>44</v>
      </c>
      <c r="U20" s="20"/>
      <c r="V20" s="20"/>
      <c r="W20" s="20"/>
      <c r="X20" s="20"/>
      <c r="Y20" s="20"/>
      <c r="Z20" s="12"/>
      <c r="AA20" s="20"/>
      <c r="AB20" s="20"/>
      <c r="AC20" s="20"/>
      <c r="AD20" s="12"/>
      <c r="AE20" s="12"/>
      <c r="AF20" s="12"/>
      <c r="AG20" s="20"/>
      <c r="AH20" s="20"/>
      <c r="AI20" s="20"/>
      <c r="AJ20" s="32"/>
      <c r="AK20" s="12"/>
      <c r="AL20" s="12"/>
      <c r="AM20" s="11"/>
      <c r="AN20" s="12"/>
      <c r="AO20" s="19"/>
      <c r="AP20" s="19"/>
      <c r="AQ20" s="11"/>
      <c r="AR20" s="12"/>
      <c r="AS20" s="12"/>
      <c r="AT20" s="12"/>
      <c r="AU20" s="17"/>
      <c r="AV20" s="17"/>
      <c r="AW20" s="33">
        <f t="shared" si="0"/>
        <v>692</v>
      </c>
      <c r="AY20" s="3"/>
    </row>
    <row r="21" spans="1:51" ht="15.75">
      <c r="A21" s="9">
        <v>8</v>
      </c>
      <c r="B21" s="1" t="s">
        <v>50</v>
      </c>
      <c r="C21" s="1" t="s">
        <v>51</v>
      </c>
      <c r="D21" s="18"/>
      <c r="E21" s="18"/>
      <c r="F21" s="20"/>
      <c r="G21" s="20"/>
      <c r="H21" s="20"/>
      <c r="I21" s="20">
        <v>1</v>
      </c>
      <c r="J21" s="20">
        <v>315.3</v>
      </c>
      <c r="K21" s="18"/>
      <c r="L21" s="19"/>
      <c r="M21" s="18"/>
      <c r="N21" s="18"/>
      <c r="O21" s="18"/>
      <c r="P21" s="23"/>
      <c r="Q21" s="18"/>
      <c r="R21" s="18"/>
      <c r="S21" s="20"/>
      <c r="T21" s="20"/>
      <c r="U21" s="20"/>
      <c r="V21" s="20"/>
      <c r="W21" s="20"/>
      <c r="X21" s="20"/>
      <c r="Y21" s="20"/>
      <c r="Z21" s="12"/>
      <c r="AA21" s="20"/>
      <c r="AB21" s="20"/>
      <c r="AC21" s="20"/>
      <c r="AD21" s="12"/>
      <c r="AE21" s="12"/>
      <c r="AF21" s="12"/>
      <c r="AG21" s="20"/>
      <c r="AH21" s="20"/>
      <c r="AI21" s="20"/>
      <c r="AJ21" s="32"/>
      <c r="AK21" s="12"/>
      <c r="AL21" s="12"/>
      <c r="AM21" s="11"/>
      <c r="AN21" s="12"/>
      <c r="AO21" s="19"/>
      <c r="AP21" s="19"/>
      <c r="AQ21" s="11"/>
      <c r="AR21" s="12"/>
      <c r="AS21" s="12"/>
      <c r="AT21" s="12"/>
      <c r="AU21" s="17"/>
      <c r="AV21" s="17"/>
      <c r="AW21" s="33">
        <f t="shared" si="0"/>
        <v>315.3</v>
      </c>
      <c r="AY21" s="3"/>
    </row>
    <row r="22" spans="1:51" ht="15.75">
      <c r="A22" s="9">
        <v>9</v>
      </c>
      <c r="B22" s="1" t="s">
        <v>50</v>
      </c>
      <c r="C22" s="1" t="s">
        <v>66</v>
      </c>
      <c r="D22" s="18"/>
      <c r="E22" s="18"/>
      <c r="F22" s="20"/>
      <c r="G22" s="20"/>
      <c r="H22" s="20"/>
      <c r="I22" s="20"/>
      <c r="J22" s="20"/>
      <c r="K22" s="18"/>
      <c r="L22" s="19"/>
      <c r="M22" s="18">
        <v>300</v>
      </c>
      <c r="N22" s="18">
        <f>M22*1.3</f>
        <v>390</v>
      </c>
      <c r="O22" s="24">
        <v>280</v>
      </c>
      <c r="P22" s="23">
        <f>O22*1.3</f>
        <v>364</v>
      </c>
      <c r="Q22" s="18"/>
      <c r="R22" s="18"/>
      <c r="S22" s="20">
        <v>6</v>
      </c>
      <c r="T22" s="20">
        <f>S22*22</f>
        <v>132</v>
      </c>
      <c r="U22" s="20">
        <v>3</v>
      </c>
      <c r="V22" s="20">
        <f>U22*60</f>
        <v>180</v>
      </c>
      <c r="W22" s="20"/>
      <c r="X22" s="20"/>
      <c r="Y22" s="20"/>
      <c r="Z22" s="12"/>
      <c r="AA22" s="20"/>
      <c r="AB22" s="20"/>
      <c r="AC22" s="20"/>
      <c r="AD22" s="12"/>
      <c r="AE22" s="12">
        <v>550</v>
      </c>
      <c r="AF22" s="12">
        <f>AE22*0.7</f>
        <v>385</v>
      </c>
      <c r="AG22" s="20">
        <v>24</v>
      </c>
      <c r="AH22" s="20">
        <v>987.2</v>
      </c>
      <c r="AI22" s="20">
        <v>1</v>
      </c>
      <c r="AJ22" s="32">
        <f t="shared" si="1"/>
        <v>1372.2</v>
      </c>
      <c r="AK22" s="12"/>
      <c r="AL22" s="12"/>
      <c r="AM22" s="11"/>
      <c r="AN22" s="12"/>
      <c r="AO22" s="19"/>
      <c r="AP22" s="19"/>
      <c r="AQ22" s="11"/>
      <c r="AR22" s="12"/>
      <c r="AS22" s="12"/>
      <c r="AT22" s="12"/>
      <c r="AU22" s="17"/>
      <c r="AV22" s="17"/>
      <c r="AW22" s="33">
        <f t="shared" si="0"/>
        <v>2438.2</v>
      </c>
      <c r="AY22" s="3"/>
    </row>
    <row r="23" spans="1:51" ht="15.75">
      <c r="A23" s="9">
        <v>10</v>
      </c>
      <c r="B23" s="1" t="s">
        <v>50</v>
      </c>
      <c r="C23" s="1" t="s">
        <v>67</v>
      </c>
      <c r="D23" s="17"/>
      <c r="E23" s="17"/>
      <c r="F23" s="20"/>
      <c r="G23" s="20"/>
      <c r="H23" s="20"/>
      <c r="I23" s="13"/>
      <c r="J23" s="20"/>
      <c r="K23" s="18">
        <v>3000</v>
      </c>
      <c r="L23" s="19">
        <f>K23*0.755</f>
        <v>2265</v>
      </c>
      <c r="M23" s="18">
        <v>80</v>
      </c>
      <c r="N23" s="18">
        <f>M23*1.3</f>
        <v>104</v>
      </c>
      <c r="O23" s="18">
        <v>225</v>
      </c>
      <c r="P23" s="23">
        <f>O23*1.3</f>
        <v>292.5</v>
      </c>
      <c r="Q23" s="18"/>
      <c r="R23" s="18"/>
      <c r="S23" s="20">
        <v>6</v>
      </c>
      <c r="T23" s="20">
        <f>S23*22</f>
        <v>132</v>
      </c>
      <c r="U23" s="20">
        <v>2</v>
      </c>
      <c r="V23" s="20">
        <f>U23*60</f>
        <v>120</v>
      </c>
      <c r="W23" s="20"/>
      <c r="X23" s="20"/>
      <c r="Y23" s="20"/>
      <c r="Z23" s="12"/>
      <c r="AA23" s="20"/>
      <c r="AB23" s="20"/>
      <c r="AC23" s="20">
        <v>280</v>
      </c>
      <c r="AD23" s="12">
        <f>AC23*1.806</f>
        <v>505.68</v>
      </c>
      <c r="AE23" s="12"/>
      <c r="AF23" s="12"/>
      <c r="AG23" s="20">
        <v>18</v>
      </c>
      <c r="AH23" s="20">
        <v>694.7</v>
      </c>
      <c r="AI23" s="20">
        <v>1</v>
      </c>
      <c r="AJ23" s="32">
        <f t="shared" si="1"/>
        <v>1200.38</v>
      </c>
      <c r="AK23" s="12"/>
      <c r="AL23" s="12"/>
      <c r="AM23" s="11"/>
      <c r="AN23" s="12"/>
      <c r="AO23" s="19"/>
      <c r="AP23" s="19"/>
      <c r="AQ23" s="11"/>
      <c r="AR23" s="12"/>
      <c r="AS23" s="12"/>
      <c r="AT23" s="12"/>
      <c r="AU23" s="17"/>
      <c r="AV23" s="17"/>
      <c r="AW23" s="33">
        <f t="shared" si="0"/>
        <v>4113.88</v>
      </c>
      <c r="AY23" s="3"/>
    </row>
    <row r="24" spans="1:51" ht="15.75">
      <c r="A24" s="9">
        <v>11</v>
      </c>
      <c r="B24" s="1" t="s">
        <v>50</v>
      </c>
      <c r="C24" s="1" t="s">
        <v>54</v>
      </c>
      <c r="D24" s="18"/>
      <c r="E24" s="18"/>
      <c r="F24" s="20"/>
      <c r="G24" s="20"/>
      <c r="H24" s="20"/>
      <c r="I24" s="20">
        <v>1</v>
      </c>
      <c r="J24" s="20">
        <v>340.3</v>
      </c>
      <c r="K24" s="18"/>
      <c r="L24" s="19"/>
      <c r="M24" s="18"/>
      <c r="N24" s="18"/>
      <c r="O24" s="18"/>
      <c r="P24" s="23"/>
      <c r="Q24" s="18"/>
      <c r="R24" s="18"/>
      <c r="S24" s="20"/>
      <c r="T24" s="20"/>
      <c r="U24" s="20"/>
      <c r="V24" s="20"/>
      <c r="W24" s="20"/>
      <c r="X24" s="20"/>
      <c r="Y24" s="20"/>
      <c r="Z24" s="12"/>
      <c r="AA24" s="20"/>
      <c r="AB24" s="20"/>
      <c r="AC24" s="20"/>
      <c r="AD24" s="12"/>
      <c r="AE24" s="12"/>
      <c r="AF24" s="12"/>
      <c r="AG24" s="20"/>
      <c r="AH24" s="20"/>
      <c r="AI24" s="20"/>
      <c r="AJ24" s="32"/>
      <c r="AK24" s="12"/>
      <c r="AL24" s="12"/>
      <c r="AM24" s="11"/>
      <c r="AN24" s="12"/>
      <c r="AO24" s="19"/>
      <c r="AP24" s="19"/>
      <c r="AQ24" s="11"/>
      <c r="AR24" s="12"/>
      <c r="AS24" s="12"/>
      <c r="AT24" s="12"/>
      <c r="AU24" s="17"/>
      <c r="AV24" s="17"/>
      <c r="AW24" s="33">
        <f t="shared" si="0"/>
        <v>340.3</v>
      </c>
      <c r="AY24" s="3"/>
    </row>
    <row r="25" spans="1:51" ht="15.75">
      <c r="A25" s="9">
        <v>12</v>
      </c>
      <c r="B25" s="1" t="s">
        <v>50</v>
      </c>
      <c r="C25" s="1" t="s">
        <v>33</v>
      </c>
      <c r="D25" s="17"/>
      <c r="E25" s="17"/>
      <c r="F25" s="20"/>
      <c r="G25" s="20"/>
      <c r="H25" s="20"/>
      <c r="I25" s="13"/>
      <c r="J25" s="13"/>
      <c r="K25" s="20">
        <v>2000</v>
      </c>
      <c r="L25" s="12">
        <f>K25*0.755</f>
        <v>1510</v>
      </c>
      <c r="M25" s="17"/>
      <c r="N25" s="18"/>
      <c r="O25" s="18">
        <v>110</v>
      </c>
      <c r="P25" s="23">
        <f>O25*1.3</f>
        <v>143</v>
      </c>
      <c r="Q25" s="18">
        <v>240</v>
      </c>
      <c r="R25" s="18">
        <f>Q25*1.8</f>
        <v>432</v>
      </c>
      <c r="S25" s="20">
        <v>4</v>
      </c>
      <c r="T25" s="20">
        <f>S25*22</f>
        <v>88</v>
      </c>
      <c r="U25" s="20">
        <v>1</v>
      </c>
      <c r="V25" s="20">
        <f>U25*60</f>
        <v>60</v>
      </c>
      <c r="W25" s="20"/>
      <c r="X25" s="20"/>
      <c r="Y25" s="20">
        <v>130</v>
      </c>
      <c r="Z25" s="12">
        <f>Y25*0.4785</f>
        <v>62.205</v>
      </c>
      <c r="AA25" s="20"/>
      <c r="AB25" s="20"/>
      <c r="AC25" s="20"/>
      <c r="AD25" s="12"/>
      <c r="AE25" s="12">
        <v>1056</v>
      </c>
      <c r="AF25" s="12">
        <f>AE25*0.7</f>
        <v>739.1999999999999</v>
      </c>
      <c r="AG25" s="20">
        <v>58</v>
      </c>
      <c r="AH25" s="20">
        <v>1847.7</v>
      </c>
      <c r="AI25" s="20">
        <v>1</v>
      </c>
      <c r="AJ25" s="32">
        <f t="shared" si="1"/>
        <v>2649.105</v>
      </c>
      <c r="AK25" s="12"/>
      <c r="AL25" s="12"/>
      <c r="AM25" s="11"/>
      <c r="AN25" s="12"/>
      <c r="AO25" s="19"/>
      <c r="AP25" s="19"/>
      <c r="AQ25" s="11">
        <v>1</v>
      </c>
      <c r="AR25" s="12">
        <v>596</v>
      </c>
      <c r="AS25" s="12"/>
      <c r="AT25" s="12"/>
      <c r="AU25" s="17"/>
      <c r="AV25" s="17"/>
      <c r="AW25" s="33">
        <f t="shared" si="0"/>
        <v>5478.105</v>
      </c>
      <c r="AY25" s="3"/>
    </row>
    <row r="26" spans="1:51" ht="15.75">
      <c r="A26" s="9">
        <v>13</v>
      </c>
      <c r="B26" s="1" t="s">
        <v>50</v>
      </c>
      <c r="C26" s="1" t="s">
        <v>34</v>
      </c>
      <c r="D26" s="17"/>
      <c r="E26" s="17"/>
      <c r="F26" s="20"/>
      <c r="G26" s="20"/>
      <c r="H26" s="20"/>
      <c r="I26" s="13"/>
      <c r="J26" s="13"/>
      <c r="K26" s="20">
        <v>2000</v>
      </c>
      <c r="L26" s="12">
        <f>K26*0.755</f>
        <v>1510</v>
      </c>
      <c r="M26" s="17"/>
      <c r="N26" s="18"/>
      <c r="O26" s="18">
        <v>75</v>
      </c>
      <c r="P26" s="23">
        <f>O26*1.3</f>
        <v>97.5</v>
      </c>
      <c r="Q26" s="18">
        <v>360</v>
      </c>
      <c r="R26" s="18">
        <f>Q26*1.8</f>
        <v>648</v>
      </c>
      <c r="S26" s="20">
        <v>4</v>
      </c>
      <c r="T26" s="20">
        <f>S26*22</f>
        <v>88</v>
      </c>
      <c r="U26" s="20">
        <v>1</v>
      </c>
      <c r="V26" s="20">
        <f>U26*60</f>
        <v>60</v>
      </c>
      <c r="W26" s="20"/>
      <c r="X26" s="20"/>
      <c r="Y26" s="20">
        <v>100</v>
      </c>
      <c r="Z26" s="12">
        <f>Y26*0.4785</f>
        <v>47.85</v>
      </c>
      <c r="AA26" s="20"/>
      <c r="AB26" s="20"/>
      <c r="AC26" s="20"/>
      <c r="AD26" s="12"/>
      <c r="AE26" s="12">
        <v>600</v>
      </c>
      <c r="AF26" s="12">
        <f>AE26*0.7</f>
        <v>420</v>
      </c>
      <c r="AG26" s="20">
        <v>69</v>
      </c>
      <c r="AH26" s="20">
        <v>3418.9</v>
      </c>
      <c r="AI26" s="20">
        <v>1</v>
      </c>
      <c r="AJ26" s="32">
        <f t="shared" si="1"/>
        <v>3886.75</v>
      </c>
      <c r="AK26" s="12"/>
      <c r="AL26" s="12"/>
      <c r="AM26" s="11"/>
      <c r="AN26" s="12"/>
      <c r="AO26" s="19">
        <v>1</v>
      </c>
      <c r="AP26" s="19">
        <v>308.1</v>
      </c>
      <c r="AQ26" s="11">
        <v>1</v>
      </c>
      <c r="AR26" s="12">
        <v>373</v>
      </c>
      <c r="AS26" s="12"/>
      <c r="AT26" s="12"/>
      <c r="AU26" s="17"/>
      <c r="AV26" s="17"/>
      <c r="AW26" s="33">
        <f t="shared" si="0"/>
        <v>6971.35</v>
      </c>
      <c r="AY26" s="3"/>
    </row>
    <row r="27" spans="1:51" ht="30" customHeight="1">
      <c r="A27" s="9">
        <v>14</v>
      </c>
      <c r="B27" s="1" t="s">
        <v>50</v>
      </c>
      <c r="C27" s="34" t="s">
        <v>73</v>
      </c>
      <c r="D27" s="17">
        <v>1</v>
      </c>
      <c r="E27" s="37">
        <v>35774.9</v>
      </c>
      <c r="F27" s="20"/>
      <c r="G27" s="20"/>
      <c r="H27" s="20"/>
      <c r="I27" s="13"/>
      <c r="J27" s="13"/>
      <c r="K27" s="13"/>
      <c r="L27" s="12"/>
      <c r="M27" s="17"/>
      <c r="N27" s="18"/>
      <c r="O27" s="17"/>
      <c r="P27" s="23"/>
      <c r="Q27" s="17"/>
      <c r="R27" s="18"/>
      <c r="S27" s="13"/>
      <c r="T27" s="20"/>
      <c r="U27" s="13"/>
      <c r="V27" s="20"/>
      <c r="W27" s="13"/>
      <c r="X27" s="20"/>
      <c r="Y27" s="13"/>
      <c r="Z27" s="12"/>
      <c r="AA27" s="13"/>
      <c r="AB27" s="20"/>
      <c r="AC27" s="13"/>
      <c r="AD27" s="12"/>
      <c r="AE27" s="12"/>
      <c r="AF27" s="12"/>
      <c r="AG27" s="13"/>
      <c r="AH27" s="13"/>
      <c r="AI27" s="13"/>
      <c r="AJ27" s="32"/>
      <c r="AK27" s="12"/>
      <c r="AL27" s="12"/>
      <c r="AM27" s="11"/>
      <c r="AN27" s="12"/>
      <c r="AO27" s="19"/>
      <c r="AP27" s="19"/>
      <c r="AQ27" s="12"/>
      <c r="AR27" s="12"/>
      <c r="AS27" s="12"/>
      <c r="AT27" s="12"/>
      <c r="AU27" s="17"/>
      <c r="AV27" s="17"/>
      <c r="AW27" s="33">
        <f t="shared" si="0"/>
        <v>35774.9</v>
      </c>
      <c r="AY27" s="3"/>
    </row>
    <row r="28" spans="1:51" ht="15.75">
      <c r="A28" s="9">
        <v>15</v>
      </c>
      <c r="B28" s="1" t="s">
        <v>50</v>
      </c>
      <c r="C28" s="1" t="s">
        <v>29</v>
      </c>
      <c r="D28" s="17"/>
      <c r="E28" s="17"/>
      <c r="F28" s="20"/>
      <c r="G28" s="20"/>
      <c r="H28" s="20"/>
      <c r="I28" s="13"/>
      <c r="J28" s="13"/>
      <c r="K28" s="20">
        <v>3000</v>
      </c>
      <c r="L28" s="12">
        <f>K28*0.755</f>
        <v>2265</v>
      </c>
      <c r="M28" s="17"/>
      <c r="N28" s="18"/>
      <c r="O28" s="18">
        <v>310</v>
      </c>
      <c r="P28" s="23">
        <f>O28*1.3</f>
        <v>403</v>
      </c>
      <c r="Q28" s="18"/>
      <c r="R28" s="18"/>
      <c r="S28" s="20">
        <v>4</v>
      </c>
      <c r="T28" s="20">
        <f aca="true" t="shared" si="2" ref="T28:T36">S28*22</f>
        <v>88</v>
      </c>
      <c r="U28" s="20">
        <v>3</v>
      </c>
      <c r="V28" s="20">
        <f>U28*60</f>
        <v>180</v>
      </c>
      <c r="W28" s="20"/>
      <c r="X28" s="20"/>
      <c r="Y28" s="20">
        <v>150</v>
      </c>
      <c r="Z28" s="12">
        <f>Y28*0.4785</f>
        <v>71.77499999999999</v>
      </c>
      <c r="AA28" s="20"/>
      <c r="AB28" s="20"/>
      <c r="AC28" s="20"/>
      <c r="AD28" s="12"/>
      <c r="AE28" s="12">
        <v>750</v>
      </c>
      <c r="AF28" s="12">
        <f>AE28*0.7</f>
        <v>525</v>
      </c>
      <c r="AG28" s="20">
        <v>41</v>
      </c>
      <c r="AH28" s="20">
        <v>796</v>
      </c>
      <c r="AI28" s="20">
        <v>2</v>
      </c>
      <c r="AJ28" s="32">
        <f t="shared" si="1"/>
        <v>1392.775</v>
      </c>
      <c r="AK28" s="12"/>
      <c r="AL28" s="12"/>
      <c r="AM28" s="11"/>
      <c r="AN28" s="12"/>
      <c r="AO28" s="19"/>
      <c r="AP28" s="19"/>
      <c r="AQ28" s="12"/>
      <c r="AR28" s="12"/>
      <c r="AS28" s="12"/>
      <c r="AT28" s="12"/>
      <c r="AU28" s="17"/>
      <c r="AV28" s="17"/>
      <c r="AW28" s="33">
        <f t="shared" si="0"/>
        <v>4328.775</v>
      </c>
      <c r="AY28" s="3"/>
    </row>
    <row r="29" spans="1:51" ht="15.75">
      <c r="A29" s="9">
        <v>16</v>
      </c>
      <c r="B29" s="1" t="s">
        <v>50</v>
      </c>
      <c r="C29" s="1" t="s">
        <v>30</v>
      </c>
      <c r="D29" s="17"/>
      <c r="E29" s="17"/>
      <c r="F29" s="20"/>
      <c r="G29" s="20"/>
      <c r="H29" s="20"/>
      <c r="I29" s="13"/>
      <c r="J29" s="13"/>
      <c r="K29" s="20">
        <v>3000</v>
      </c>
      <c r="L29" s="12">
        <f>K29*0.755</f>
        <v>2265</v>
      </c>
      <c r="M29" s="17"/>
      <c r="N29" s="18"/>
      <c r="O29" s="18">
        <v>360</v>
      </c>
      <c r="P29" s="23">
        <f>O29*1.3</f>
        <v>468</v>
      </c>
      <c r="Q29" s="18"/>
      <c r="R29" s="18"/>
      <c r="S29" s="20">
        <v>4</v>
      </c>
      <c r="T29" s="20">
        <f t="shared" si="2"/>
        <v>88</v>
      </c>
      <c r="U29" s="20">
        <v>2</v>
      </c>
      <c r="V29" s="20">
        <f>U29*60</f>
        <v>120</v>
      </c>
      <c r="W29" s="20"/>
      <c r="X29" s="20"/>
      <c r="Y29" s="20">
        <v>64</v>
      </c>
      <c r="Z29" s="12">
        <f>Y29*0.4785</f>
        <v>30.624</v>
      </c>
      <c r="AA29" s="20"/>
      <c r="AB29" s="20"/>
      <c r="AC29" s="20">
        <v>260</v>
      </c>
      <c r="AD29" s="12">
        <f>AC29*1.806</f>
        <v>469.56</v>
      </c>
      <c r="AE29" s="12"/>
      <c r="AF29" s="12"/>
      <c r="AG29" s="20">
        <v>14</v>
      </c>
      <c r="AH29" s="20">
        <v>641.7</v>
      </c>
      <c r="AI29" s="20">
        <v>1</v>
      </c>
      <c r="AJ29" s="32">
        <f t="shared" si="1"/>
        <v>1141.884</v>
      </c>
      <c r="AK29" s="12"/>
      <c r="AL29" s="12"/>
      <c r="AM29" s="11"/>
      <c r="AN29" s="12"/>
      <c r="AO29" s="19"/>
      <c r="AP29" s="19"/>
      <c r="AQ29" s="12"/>
      <c r="AR29" s="12"/>
      <c r="AS29" s="12"/>
      <c r="AT29" s="12"/>
      <c r="AU29" s="17"/>
      <c r="AV29" s="17"/>
      <c r="AW29" s="33">
        <f t="shared" si="0"/>
        <v>4082.884</v>
      </c>
      <c r="AY29" s="3"/>
    </row>
    <row r="30" spans="1:51" ht="15.75">
      <c r="A30" s="9">
        <v>17</v>
      </c>
      <c r="B30" s="1" t="s">
        <v>50</v>
      </c>
      <c r="C30" s="1" t="s">
        <v>39</v>
      </c>
      <c r="D30" s="17"/>
      <c r="E30" s="17"/>
      <c r="F30" s="20"/>
      <c r="G30" s="20"/>
      <c r="H30" s="20"/>
      <c r="I30" s="13"/>
      <c r="J30" s="13"/>
      <c r="K30" s="20"/>
      <c r="L30" s="12"/>
      <c r="M30" s="17"/>
      <c r="N30" s="18"/>
      <c r="O30" s="18"/>
      <c r="P30" s="23"/>
      <c r="Q30" s="18"/>
      <c r="R30" s="18"/>
      <c r="S30" s="20">
        <v>4</v>
      </c>
      <c r="T30" s="20">
        <f t="shared" si="2"/>
        <v>88</v>
      </c>
      <c r="U30" s="20"/>
      <c r="V30" s="20"/>
      <c r="W30" s="20"/>
      <c r="X30" s="20"/>
      <c r="Y30" s="20"/>
      <c r="Z30" s="12"/>
      <c r="AA30" s="25">
        <v>80</v>
      </c>
      <c r="AB30" s="20">
        <f>AA30*1</f>
        <v>80</v>
      </c>
      <c r="AC30" s="20">
        <v>820</v>
      </c>
      <c r="AD30" s="12">
        <f>AC30*1.806</f>
        <v>1480.92</v>
      </c>
      <c r="AE30" s="12"/>
      <c r="AF30" s="12"/>
      <c r="AG30" s="20">
        <v>29</v>
      </c>
      <c r="AH30" s="20">
        <v>1570.6</v>
      </c>
      <c r="AI30" s="20">
        <v>1</v>
      </c>
      <c r="AJ30" s="32">
        <f t="shared" si="1"/>
        <v>3131.52</v>
      </c>
      <c r="AK30" s="12"/>
      <c r="AL30" s="12"/>
      <c r="AM30" s="11"/>
      <c r="AN30" s="12"/>
      <c r="AO30" s="19"/>
      <c r="AP30" s="19"/>
      <c r="AQ30" s="12"/>
      <c r="AR30" s="12"/>
      <c r="AS30" s="12"/>
      <c r="AT30" s="12"/>
      <c r="AU30" s="18"/>
      <c r="AV30" s="18"/>
      <c r="AW30" s="33">
        <f t="shared" si="0"/>
        <v>3219.52</v>
      </c>
      <c r="AY30" s="3"/>
    </row>
    <row r="31" spans="1:51" ht="15.75">
      <c r="A31" s="9">
        <v>18</v>
      </c>
      <c r="B31" s="1" t="s">
        <v>50</v>
      </c>
      <c r="C31" s="1" t="s">
        <v>61</v>
      </c>
      <c r="D31" s="17"/>
      <c r="E31" s="17"/>
      <c r="F31" s="20"/>
      <c r="G31" s="20"/>
      <c r="H31" s="20"/>
      <c r="I31" s="13"/>
      <c r="J31" s="13"/>
      <c r="K31" s="20">
        <v>1000</v>
      </c>
      <c r="L31" s="12">
        <f>K31*0.755</f>
        <v>755</v>
      </c>
      <c r="M31" s="17"/>
      <c r="N31" s="18"/>
      <c r="O31" s="18"/>
      <c r="P31" s="23"/>
      <c r="Q31" s="18"/>
      <c r="R31" s="18"/>
      <c r="S31" s="20">
        <v>2</v>
      </c>
      <c r="T31" s="20">
        <f t="shared" si="2"/>
        <v>44</v>
      </c>
      <c r="U31" s="20"/>
      <c r="V31" s="20"/>
      <c r="W31" s="20"/>
      <c r="X31" s="20"/>
      <c r="Y31" s="20"/>
      <c r="Z31" s="12"/>
      <c r="AA31" s="20"/>
      <c r="AB31" s="20"/>
      <c r="AC31" s="20"/>
      <c r="AD31" s="12"/>
      <c r="AE31" s="12"/>
      <c r="AF31" s="12"/>
      <c r="AG31" s="20"/>
      <c r="AH31" s="20"/>
      <c r="AI31" s="20"/>
      <c r="AJ31" s="32"/>
      <c r="AK31" s="12"/>
      <c r="AL31" s="12"/>
      <c r="AM31" s="11"/>
      <c r="AN31" s="12"/>
      <c r="AO31" s="19"/>
      <c r="AP31" s="19"/>
      <c r="AQ31" s="12"/>
      <c r="AR31" s="12"/>
      <c r="AS31" s="12"/>
      <c r="AT31" s="12"/>
      <c r="AU31" s="18"/>
      <c r="AV31" s="18"/>
      <c r="AW31" s="33">
        <f t="shared" si="0"/>
        <v>799</v>
      </c>
      <c r="AY31" s="3"/>
    </row>
    <row r="32" spans="1:51" ht="15.75">
      <c r="A32" s="9">
        <v>19</v>
      </c>
      <c r="B32" s="1" t="s">
        <v>50</v>
      </c>
      <c r="C32" s="1" t="s">
        <v>31</v>
      </c>
      <c r="D32" s="17"/>
      <c r="E32" s="17"/>
      <c r="F32" s="20"/>
      <c r="G32" s="20"/>
      <c r="H32" s="20"/>
      <c r="I32" s="13"/>
      <c r="J32" s="13"/>
      <c r="K32" s="20">
        <v>3000</v>
      </c>
      <c r="L32" s="12">
        <f>K32*0.755</f>
        <v>2265</v>
      </c>
      <c r="M32" s="17"/>
      <c r="N32" s="18"/>
      <c r="O32" s="18"/>
      <c r="P32" s="23"/>
      <c r="Q32" s="18"/>
      <c r="R32" s="18"/>
      <c r="S32" s="20">
        <v>4</v>
      </c>
      <c r="T32" s="20">
        <f t="shared" si="2"/>
        <v>88</v>
      </c>
      <c r="U32" s="20">
        <v>4</v>
      </c>
      <c r="V32" s="20">
        <f>U32*60</f>
        <v>240</v>
      </c>
      <c r="W32" s="20">
        <v>1</v>
      </c>
      <c r="X32" s="20">
        <v>50</v>
      </c>
      <c r="Y32" s="20"/>
      <c r="Z32" s="12"/>
      <c r="AA32" s="20"/>
      <c r="AB32" s="20"/>
      <c r="AC32" s="20">
        <v>600</v>
      </c>
      <c r="AD32" s="12">
        <f>AC32*1.806</f>
        <v>1083.6000000000001</v>
      </c>
      <c r="AE32" s="12"/>
      <c r="AF32" s="12"/>
      <c r="AG32" s="20">
        <v>24</v>
      </c>
      <c r="AH32" s="20">
        <v>1223.5</v>
      </c>
      <c r="AI32" s="20">
        <v>1</v>
      </c>
      <c r="AJ32" s="32">
        <f t="shared" si="1"/>
        <v>2307.1000000000004</v>
      </c>
      <c r="AK32" s="12"/>
      <c r="AL32" s="12"/>
      <c r="AM32" s="11"/>
      <c r="AN32" s="12"/>
      <c r="AO32" s="19"/>
      <c r="AP32" s="19"/>
      <c r="AQ32" s="12"/>
      <c r="AR32" s="12"/>
      <c r="AS32" s="12"/>
      <c r="AT32" s="12"/>
      <c r="AU32" s="17"/>
      <c r="AV32" s="17"/>
      <c r="AW32" s="33">
        <f t="shared" si="0"/>
        <v>4950.1</v>
      </c>
      <c r="AY32" s="3"/>
    </row>
    <row r="33" spans="1:51" ht="15.75">
      <c r="A33" s="9">
        <v>20</v>
      </c>
      <c r="B33" s="1" t="s">
        <v>50</v>
      </c>
      <c r="C33" s="1" t="s">
        <v>32</v>
      </c>
      <c r="D33" s="17"/>
      <c r="E33" s="17"/>
      <c r="F33" s="13"/>
      <c r="G33" s="13"/>
      <c r="H33" s="13"/>
      <c r="I33" s="13"/>
      <c r="J33" s="13"/>
      <c r="K33" s="20">
        <v>3000</v>
      </c>
      <c r="L33" s="12">
        <f>K33*0.755</f>
        <v>2265</v>
      </c>
      <c r="M33" s="17"/>
      <c r="N33" s="18"/>
      <c r="O33" s="18">
        <v>380</v>
      </c>
      <c r="P33" s="23">
        <f>O33*1.3</f>
        <v>494</v>
      </c>
      <c r="Q33" s="18"/>
      <c r="R33" s="18"/>
      <c r="S33" s="20">
        <v>4</v>
      </c>
      <c r="T33" s="20">
        <f t="shared" si="2"/>
        <v>88</v>
      </c>
      <c r="U33" s="20">
        <v>2</v>
      </c>
      <c r="V33" s="20">
        <f>U33*60</f>
        <v>120</v>
      </c>
      <c r="W33" s="20"/>
      <c r="X33" s="20"/>
      <c r="Y33" s="20"/>
      <c r="Z33" s="12"/>
      <c r="AA33" s="20"/>
      <c r="AB33" s="20"/>
      <c r="AC33" s="20"/>
      <c r="AD33" s="12"/>
      <c r="AE33" s="12"/>
      <c r="AF33" s="12"/>
      <c r="AG33" s="20"/>
      <c r="AH33" s="20"/>
      <c r="AI33" s="20"/>
      <c r="AJ33" s="32"/>
      <c r="AK33" s="12"/>
      <c r="AL33" s="12"/>
      <c r="AM33" s="11"/>
      <c r="AN33" s="12"/>
      <c r="AO33" s="19"/>
      <c r="AP33" s="19"/>
      <c r="AQ33" s="12"/>
      <c r="AR33" s="12"/>
      <c r="AS33" s="12"/>
      <c r="AT33" s="12"/>
      <c r="AU33" s="17"/>
      <c r="AV33" s="17"/>
      <c r="AW33" s="33">
        <f t="shared" si="0"/>
        <v>2967</v>
      </c>
      <c r="AY33" s="3"/>
    </row>
    <row r="34" spans="1:49" ht="15.75">
      <c r="A34" s="9">
        <v>21</v>
      </c>
      <c r="B34" s="1" t="s">
        <v>50</v>
      </c>
      <c r="C34" s="1" t="s">
        <v>44</v>
      </c>
      <c r="D34" s="17"/>
      <c r="E34" s="17"/>
      <c r="F34" s="20">
        <v>1300</v>
      </c>
      <c r="G34" s="20">
        <f>F34/12.5</f>
        <v>104</v>
      </c>
      <c r="H34" s="20">
        <f>F34*1.1</f>
        <v>1430.0000000000002</v>
      </c>
      <c r="I34" s="13"/>
      <c r="J34" s="13"/>
      <c r="K34" s="20"/>
      <c r="L34" s="20"/>
      <c r="M34" s="17"/>
      <c r="N34" s="18"/>
      <c r="O34" s="18">
        <v>300</v>
      </c>
      <c r="P34" s="23">
        <f>O34*1.3</f>
        <v>390</v>
      </c>
      <c r="Q34" s="18"/>
      <c r="R34" s="18"/>
      <c r="S34" s="20"/>
      <c r="T34" s="20"/>
      <c r="U34" s="20"/>
      <c r="V34" s="20"/>
      <c r="W34" s="20"/>
      <c r="X34" s="20"/>
      <c r="Y34" s="20"/>
      <c r="Z34" s="12"/>
      <c r="AA34" s="20"/>
      <c r="AB34" s="20"/>
      <c r="AC34" s="20"/>
      <c r="AD34" s="12"/>
      <c r="AE34" s="12"/>
      <c r="AF34" s="12"/>
      <c r="AG34" s="20">
        <v>27</v>
      </c>
      <c r="AH34" s="20">
        <v>1986.8</v>
      </c>
      <c r="AI34" s="20">
        <v>1</v>
      </c>
      <c r="AJ34" s="32">
        <f t="shared" si="1"/>
        <v>1986.8</v>
      </c>
      <c r="AK34" s="13"/>
      <c r="AL34" s="13"/>
      <c r="AM34" s="16"/>
      <c r="AN34" s="13"/>
      <c r="AO34" s="26"/>
      <c r="AP34" s="17"/>
      <c r="AQ34" s="27"/>
      <c r="AR34" s="13"/>
      <c r="AS34" s="13"/>
      <c r="AT34" s="13"/>
      <c r="AU34" s="17"/>
      <c r="AV34" s="17"/>
      <c r="AW34" s="33">
        <f t="shared" si="0"/>
        <v>3806.8</v>
      </c>
    </row>
    <row r="35" spans="1:49" s="48" customFormat="1" ht="15.75">
      <c r="A35" s="38">
        <v>22</v>
      </c>
      <c r="B35" s="39" t="s">
        <v>50</v>
      </c>
      <c r="C35" s="39" t="s">
        <v>53</v>
      </c>
      <c r="D35" s="40"/>
      <c r="E35" s="40"/>
      <c r="F35" s="25"/>
      <c r="G35" s="25"/>
      <c r="H35" s="25"/>
      <c r="I35" s="41"/>
      <c r="J35" s="41"/>
      <c r="K35" s="25"/>
      <c r="L35" s="25"/>
      <c r="M35" s="40"/>
      <c r="N35" s="42"/>
      <c r="O35" s="42">
        <v>150</v>
      </c>
      <c r="P35" s="23">
        <f>O35*1.3</f>
        <v>195</v>
      </c>
      <c r="Q35" s="42"/>
      <c r="R35" s="42"/>
      <c r="S35" s="25"/>
      <c r="T35" s="25"/>
      <c r="U35" s="25"/>
      <c r="V35" s="25"/>
      <c r="W35" s="25"/>
      <c r="X35" s="25"/>
      <c r="Y35" s="25"/>
      <c r="Z35" s="43"/>
      <c r="AA35" s="25"/>
      <c r="AB35" s="25"/>
      <c r="AC35" s="25"/>
      <c r="AD35" s="43"/>
      <c r="AE35" s="43"/>
      <c r="AF35" s="43"/>
      <c r="AG35" s="25">
        <v>5</v>
      </c>
      <c r="AH35" s="25">
        <v>338.6</v>
      </c>
      <c r="AI35" s="25">
        <v>1</v>
      </c>
      <c r="AJ35" s="32">
        <f t="shared" si="1"/>
        <v>338.6</v>
      </c>
      <c r="AK35" s="41"/>
      <c r="AL35" s="41"/>
      <c r="AM35" s="44"/>
      <c r="AN35" s="41"/>
      <c r="AO35" s="45"/>
      <c r="AP35" s="40"/>
      <c r="AQ35" s="46"/>
      <c r="AR35" s="41"/>
      <c r="AS35" s="41"/>
      <c r="AT35" s="41"/>
      <c r="AU35" s="40"/>
      <c r="AV35" s="40"/>
      <c r="AW35" s="47">
        <f t="shared" si="0"/>
        <v>533.6</v>
      </c>
    </row>
    <row r="36" spans="1:49" ht="15.75">
      <c r="A36" s="9">
        <v>23</v>
      </c>
      <c r="B36" s="1" t="s">
        <v>50</v>
      </c>
      <c r="C36" s="1" t="s">
        <v>37</v>
      </c>
      <c r="D36" s="17"/>
      <c r="E36" s="17"/>
      <c r="F36" s="20"/>
      <c r="G36" s="20"/>
      <c r="H36" s="20"/>
      <c r="I36" s="13"/>
      <c r="J36" s="13"/>
      <c r="K36" s="20"/>
      <c r="L36" s="20"/>
      <c r="M36" s="17"/>
      <c r="N36" s="18"/>
      <c r="O36" s="18"/>
      <c r="P36" s="23"/>
      <c r="Q36" s="18"/>
      <c r="R36" s="18"/>
      <c r="S36" s="20">
        <v>4</v>
      </c>
      <c r="T36" s="20">
        <f t="shared" si="2"/>
        <v>88</v>
      </c>
      <c r="U36" s="20">
        <v>4</v>
      </c>
      <c r="V36" s="20">
        <f>U36*60</f>
        <v>240</v>
      </c>
      <c r="W36" s="20"/>
      <c r="X36" s="20"/>
      <c r="Y36" s="20">
        <v>140</v>
      </c>
      <c r="Z36" s="12">
        <f>Y36*0.4785</f>
        <v>66.99</v>
      </c>
      <c r="AA36" s="20"/>
      <c r="AB36" s="20"/>
      <c r="AC36" s="20"/>
      <c r="AD36" s="12"/>
      <c r="AE36" s="12">
        <v>630</v>
      </c>
      <c r="AF36" s="12">
        <f>AE36*0.7</f>
        <v>441</v>
      </c>
      <c r="AG36" s="20">
        <v>32</v>
      </c>
      <c r="AH36" s="20">
        <v>436.1</v>
      </c>
      <c r="AI36" s="20">
        <v>2</v>
      </c>
      <c r="AJ36" s="32">
        <f t="shared" si="1"/>
        <v>944.09</v>
      </c>
      <c r="AK36" s="13"/>
      <c r="AL36" s="13"/>
      <c r="AM36" s="16"/>
      <c r="AN36" s="13"/>
      <c r="AO36" s="26"/>
      <c r="AP36" s="17"/>
      <c r="AQ36" s="27"/>
      <c r="AR36" s="13"/>
      <c r="AS36" s="13"/>
      <c r="AT36" s="13"/>
      <c r="AU36" s="17"/>
      <c r="AV36" s="17"/>
      <c r="AW36" s="33">
        <f t="shared" si="0"/>
        <v>1272.0900000000001</v>
      </c>
    </row>
    <row r="37" spans="1:49" ht="15.75">
      <c r="A37" s="9">
        <v>24</v>
      </c>
      <c r="B37" s="1" t="s">
        <v>50</v>
      </c>
      <c r="C37" s="1" t="s">
        <v>59</v>
      </c>
      <c r="D37" s="17"/>
      <c r="E37" s="17"/>
      <c r="F37" s="20">
        <v>125</v>
      </c>
      <c r="G37" s="20">
        <v>10</v>
      </c>
      <c r="H37" s="20">
        <f>F37*1.1</f>
        <v>137.5</v>
      </c>
      <c r="I37" s="13"/>
      <c r="J37" s="13"/>
      <c r="K37" s="20"/>
      <c r="L37" s="20"/>
      <c r="M37" s="17"/>
      <c r="N37" s="18"/>
      <c r="O37" s="18"/>
      <c r="P37" s="23"/>
      <c r="Q37" s="18"/>
      <c r="R37" s="18"/>
      <c r="S37" s="20"/>
      <c r="T37" s="20"/>
      <c r="U37" s="20"/>
      <c r="V37" s="20"/>
      <c r="W37" s="20"/>
      <c r="X37" s="20"/>
      <c r="Y37" s="20"/>
      <c r="Z37" s="12"/>
      <c r="AA37" s="20"/>
      <c r="AB37" s="20"/>
      <c r="AC37" s="20"/>
      <c r="AD37" s="12"/>
      <c r="AE37" s="12"/>
      <c r="AF37" s="12"/>
      <c r="AG37" s="20"/>
      <c r="AH37" s="20"/>
      <c r="AI37" s="20"/>
      <c r="AJ37" s="32"/>
      <c r="AK37" s="13"/>
      <c r="AL37" s="13"/>
      <c r="AM37" s="16"/>
      <c r="AN37" s="13"/>
      <c r="AO37" s="26"/>
      <c r="AP37" s="17"/>
      <c r="AQ37" s="27"/>
      <c r="AR37" s="13"/>
      <c r="AS37" s="13"/>
      <c r="AT37" s="13"/>
      <c r="AU37" s="17"/>
      <c r="AV37" s="17"/>
      <c r="AW37" s="33">
        <f t="shared" si="0"/>
        <v>137.5</v>
      </c>
    </row>
    <row r="38" spans="1:51" ht="15.75">
      <c r="A38" s="9">
        <v>25</v>
      </c>
      <c r="B38" s="1" t="s">
        <v>50</v>
      </c>
      <c r="C38" s="1" t="s">
        <v>25</v>
      </c>
      <c r="D38" s="18"/>
      <c r="E38" s="18"/>
      <c r="F38" s="20"/>
      <c r="G38" s="20"/>
      <c r="H38" s="20"/>
      <c r="I38" s="20"/>
      <c r="J38" s="20"/>
      <c r="K38" s="20">
        <v>3000</v>
      </c>
      <c r="L38" s="12">
        <f>K38*0.755</f>
        <v>2265</v>
      </c>
      <c r="M38" s="18"/>
      <c r="N38" s="18"/>
      <c r="O38" s="18"/>
      <c r="P38" s="23"/>
      <c r="Q38" s="18"/>
      <c r="R38" s="18"/>
      <c r="S38" s="20">
        <v>4</v>
      </c>
      <c r="T38" s="20">
        <f>S38*22</f>
        <v>88</v>
      </c>
      <c r="U38" s="20">
        <v>3</v>
      </c>
      <c r="V38" s="20">
        <f>U38*60</f>
        <v>180</v>
      </c>
      <c r="W38" s="20"/>
      <c r="X38" s="20"/>
      <c r="Y38" s="20"/>
      <c r="Z38" s="12"/>
      <c r="AA38" s="20">
        <v>140</v>
      </c>
      <c r="AB38" s="20">
        <f>AA38*1</f>
        <v>140</v>
      </c>
      <c r="AC38" s="20">
        <v>670</v>
      </c>
      <c r="AD38" s="12">
        <f>AC38*1.806</f>
        <v>1210.02</v>
      </c>
      <c r="AE38" s="12"/>
      <c r="AF38" s="12"/>
      <c r="AG38" s="20">
        <v>33</v>
      </c>
      <c r="AH38" s="20">
        <v>1296.3</v>
      </c>
      <c r="AI38" s="20">
        <v>2</v>
      </c>
      <c r="AJ38" s="32">
        <f t="shared" si="1"/>
        <v>2646.3199999999997</v>
      </c>
      <c r="AK38" s="12"/>
      <c r="AL38" s="12"/>
      <c r="AM38" s="49">
        <v>1</v>
      </c>
      <c r="AN38" s="23">
        <v>625.92</v>
      </c>
      <c r="AO38" s="36"/>
      <c r="AP38" s="19"/>
      <c r="AQ38" s="12"/>
      <c r="AR38" s="12"/>
      <c r="AS38" s="12"/>
      <c r="AT38" s="12"/>
      <c r="AU38" s="14">
        <v>1</v>
      </c>
      <c r="AV38" s="23">
        <v>561.2</v>
      </c>
      <c r="AW38" s="33">
        <f t="shared" si="0"/>
        <v>6366.44</v>
      </c>
      <c r="AY38" s="3"/>
    </row>
    <row r="39" spans="1:51" ht="15.75">
      <c r="A39" s="9">
        <v>26</v>
      </c>
      <c r="B39" s="1" t="s">
        <v>50</v>
      </c>
      <c r="C39" s="1" t="s">
        <v>58</v>
      </c>
      <c r="D39" s="18"/>
      <c r="E39" s="18"/>
      <c r="F39" s="20">
        <v>125</v>
      </c>
      <c r="G39" s="20">
        <v>10</v>
      </c>
      <c r="H39" s="20">
        <f>F39*1.1</f>
        <v>137.5</v>
      </c>
      <c r="I39" s="20"/>
      <c r="J39" s="20"/>
      <c r="K39" s="20"/>
      <c r="L39" s="12"/>
      <c r="M39" s="18"/>
      <c r="N39" s="18"/>
      <c r="O39" s="18"/>
      <c r="P39" s="23"/>
      <c r="Q39" s="18"/>
      <c r="R39" s="18"/>
      <c r="S39" s="20"/>
      <c r="T39" s="20"/>
      <c r="U39" s="20"/>
      <c r="V39" s="20"/>
      <c r="W39" s="20"/>
      <c r="X39" s="20"/>
      <c r="Y39" s="20"/>
      <c r="Z39" s="12"/>
      <c r="AA39" s="20"/>
      <c r="AB39" s="20"/>
      <c r="AC39" s="20"/>
      <c r="AD39" s="12"/>
      <c r="AE39" s="12"/>
      <c r="AF39" s="12"/>
      <c r="AG39" s="20"/>
      <c r="AH39" s="20"/>
      <c r="AI39" s="20"/>
      <c r="AJ39" s="32"/>
      <c r="AK39" s="12"/>
      <c r="AL39" s="12"/>
      <c r="AM39" s="11"/>
      <c r="AN39" s="12"/>
      <c r="AO39" s="19"/>
      <c r="AP39" s="19"/>
      <c r="AQ39" s="12"/>
      <c r="AR39" s="12"/>
      <c r="AS39" s="12"/>
      <c r="AT39" s="12"/>
      <c r="AU39" s="17"/>
      <c r="AV39" s="17"/>
      <c r="AW39" s="33">
        <f t="shared" si="0"/>
        <v>137.5</v>
      </c>
      <c r="AY39" s="3"/>
    </row>
    <row r="40" spans="1:51" ht="15.75">
      <c r="A40" s="9">
        <v>27</v>
      </c>
      <c r="B40" s="1" t="s">
        <v>50</v>
      </c>
      <c r="C40" s="1" t="s">
        <v>57</v>
      </c>
      <c r="D40" s="18"/>
      <c r="E40" s="18"/>
      <c r="F40" s="20"/>
      <c r="G40" s="20"/>
      <c r="H40" s="20"/>
      <c r="I40" s="20"/>
      <c r="J40" s="20"/>
      <c r="K40" s="20"/>
      <c r="L40" s="12"/>
      <c r="M40" s="18"/>
      <c r="N40" s="18"/>
      <c r="O40" s="18"/>
      <c r="P40" s="23"/>
      <c r="Q40" s="18"/>
      <c r="R40" s="18"/>
      <c r="S40" s="20"/>
      <c r="T40" s="20"/>
      <c r="U40" s="20"/>
      <c r="V40" s="20"/>
      <c r="W40" s="20"/>
      <c r="X40" s="20"/>
      <c r="Y40" s="20"/>
      <c r="Z40" s="12"/>
      <c r="AA40" s="20">
        <v>160</v>
      </c>
      <c r="AB40" s="20">
        <f>AA40*1</f>
        <v>160</v>
      </c>
      <c r="AC40" s="20"/>
      <c r="AD40" s="12"/>
      <c r="AE40" s="12">
        <v>790</v>
      </c>
      <c r="AF40" s="12">
        <f>AE40*0.7</f>
        <v>553</v>
      </c>
      <c r="AG40" s="20">
        <v>57</v>
      </c>
      <c r="AH40" s="12">
        <v>1123.2</v>
      </c>
      <c r="AI40" s="20">
        <v>2</v>
      </c>
      <c r="AJ40" s="32">
        <f t="shared" si="1"/>
        <v>1836.2</v>
      </c>
      <c r="AK40" s="12"/>
      <c r="AL40" s="12"/>
      <c r="AM40" s="11"/>
      <c r="AN40" s="12"/>
      <c r="AO40" s="19"/>
      <c r="AP40" s="19"/>
      <c r="AQ40" s="12"/>
      <c r="AR40" s="12"/>
      <c r="AS40" s="12"/>
      <c r="AT40" s="12"/>
      <c r="AU40" s="17"/>
      <c r="AV40" s="17"/>
      <c r="AW40" s="33">
        <f t="shared" si="0"/>
        <v>1836.2</v>
      </c>
      <c r="AY40" s="3"/>
    </row>
    <row r="41" spans="1:51" ht="15.75">
      <c r="A41" s="9">
        <v>28</v>
      </c>
      <c r="B41" s="1" t="s">
        <v>50</v>
      </c>
      <c r="C41" s="1" t="s">
        <v>35</v>
      </c>
      <c r="D41" s="17"/>
      <c r="E41" s="17"/>
      <c r="F41" s="20"/>
      <c r="G41" s="20"/>
      <c r="H41" s="20"/>
      <c r="I41" s="13"/>
      <c r="J41" s="13"/>
      <c r="K41" s="20">
        <v>3000</v>
      </c>
      <c r="L41" s="12">
        <f>K41*0.755</f>
        <v>2265</v>
      </c>
      <c r="M41" s="17"/>
      <c r="N41" s="18"/>
      <c r="O41" s="18"/>
      <c r="P41" s="23"/>
      <c r="Q41" s="18"/>
      <c r="R41" s="18"/>
      <c r="S41" s="20">
        <v>3</v>
      </c>
      <c r="T41" s="20">
        <f>S41*22</f>
        <v>66</v>
      </c>
      <c r="U41" s="20">
        <v>4</v>
      </c>
      <c r="V41" s="20">
        <f>U41*60</f>
        <v>240</v>
      </c>
      <c r="W41" s="20"/>
      <c r="X41" s="20"/>
      <c r="Y41" s="20"/>
      <c r="Z41" s="12"/>
      <c r="AA41" s="20"/>
      <c r="AB41" s="20"/>
      <c r="AC41" s="20"/>
      <c r="AD41" s="12"/>
      <c r="AE41" s="12"/>
      <c r="AF41" s="12"/>
      <c r="AG41" s="20"/>
      <c r="AH41" s="20"/>
      <c r="AI41" s="20"/>
      <c r="AJ41" s="32"/>
      <c r="AK41" s="12"/>
      <c r="AL41" s="12"/>
      <c r="AM41" s="11"/>
      <c r="AN41" s="12"/>
      <c r="AO41" s="19"/>
      <c r="AP41" s="19"/>
      <c r="AQ41" s="12"/>
      <c r="AR41" s="12"/>
      <c r="AS41" s="12"/>
      <c r="AT41" s="12"/>
      <c r="AU41" s="17"/>
      <c r="AV41" s="17"/>
      <c r="AW41" s="33">
        <f t="shared" si="0"/>
        <v>2571</v>
      </c>
      <c r="AY41" s="3"/>
    </row>
    <row r="42" spans="1:51" ht="15.75">
      <c r="A42" s="9">
        <v>29</v>
      </c>
      <c r="B42" s="1" t="s">
        <v>50</v>
      </c>
      <c r="C42" s="1" t="s">
        <v>36</v>
      </c>
      <c r="D42" s="17"/>
      <c r="E42" s="17"/>
      <c r="F42" s="20"/>
      <c r="G42" s="20"/>
      <c r="H42" s="20"/>
      <c r="I42" s="13"/>
      <c r="J42" s="13"/>
      <c r="K42" s="20">
        <v>2000</v>
      </c>
      <c r="L42" s="12">
        <f>K42*0.755</f>
        <v>1510</v>
      </c>
      <c r="M42" s="17"/>
      <c r="N42" s="18"/>
      <c r="O42" s="18"/>
      <c r="P42" s="23"/>
      <c r="Q42" s="18"/>
      <c r="R42" s="18"/>
      <c r="S42" s="20">
        <v>3</v>
      </c>
      <c r="T42" s="20">
        <f>S42*22</f>
        <v>66</v>
      </c>
      <c r="U42" s="20">
        <v>1</v>
      </c>
      <c r="V42" s="20">
        <f>U42*60</f>
        <v>60</v>
      </c>
      <c r="W42" s="20"/>
      <c r="X42" s="20"/>
      <c r="Y42" s="20">
        <v>56</v>
      </c>
      <c r="Z42" s="12">
        <f>Y42*0.4785</f>
        <v>26.796</v>
      </c>
      <c r="AA42" s="20"/>
      <c r="AB42" s="20"/>
      <c r="AC42" s="20">
        <v>200</v>
      </c>
      <c r="AD42" s="12">
        <f>AC42*1.806</f>
        <v>361.2</v>
      </c>
      <c r="AE42" s="12"/>
      <c r="AF42" s="12"/>
      <c r="AG42" s="20">
        <v>16</v>
      </c>
      <c r="AH42" s="20">
        <v>575.3</v>
      </c>
      <c r="AI42" s="20">
        <v>1</v>
      </c>
      <c r="AJ42" s="32">
        <f t="shared" si="1"/>
        <v>963.296</v>
      </c>
      <c r="AK42" s="12"/>
      <c r="AL42" s="12"/>
      <c r="AM42" s="11"/>
      <c r="AN42" s="12"/>
      <c r="AO42" s="19"/>
      <c r="AP42" s="19"/>
      <c r="AQ42" s="12"/>
      <c r="AR42" s="12"/>
      <c r="AS42" s="12"/>
      <c r="AT42" s="12"/>
      <c r="AU42" s="17"/>
      <c r="AV42" s="17"/>
      <c r="AW42" s="33">
        <f t="shared" si="0"/>
        <v>2599.2960000000003</v>
      </c>
      <c r="AY42" s="3"/>
    </row>
    <row r="43" spans="1:51" ht="15.75">
      <c r="A43" s="9">
        <v>30</v>
      </c>
      <c r="B43" s="1" t="s">
        <v>50</v>
      </c>
      <c r="C43" s="1" t="s">
        <v>43</v>
      </c>
      <c r="D43" s="18"/>
      <c r="E43" s="18"/>
      <c r="F43" s="20"/>
      <c r="G43" s="20"/>
      <c r="H43" s="20"/>
      <c r="I43" s="20"/>
      <c r="J43" s="20"/>
      <c r="K43" s="20"/>
      <c r="L43" s="12"/>
      <c r="M43" s="18"/>
      <c r="N43" s="18"/>
      <c r="O43" s="18"/>
      <c r="P43" s="23"/>
      <c r="Q43" s="18"/>
      <c r="R43" s="18"/>
      <c r="S43" s="20">
        <v>3</v>
      </c>
      <c r="T43" s="20">
        <f>S43*22</f>
        <v>66</v>
      </c>
      <c r="U43" s="20"/>
      <c r="V43" s="20"/>
      <c r="W43" s="20"/>
      <c r="X43" s="20"/>
      <c r="Y43" s="20">
        <v>104</v>
      </c>
      <c r="Z43" s="12">
        <f>Y43*0.4785</f>
        <v>49.763999999999996</v>
      </c>
      <c r="AA43" s="20"/>
      <c r="AB43" s="20"/>
      <c r="AC43" s="20">
        <f>80+90+50</f>
        <v>220</v>
      </c>
      <c r="AD43" s="12">
        <f>AC43*1.806</f>
        <v>397.32</v>
      </c>
      <c r="AE43" s="12"/>
      <c r="AF43" s="12"/>
      <c r="AG43" s="20">
        <v>36</v>
      </c>
      <c r="AH43" s="20">
        <v>1892.2</v>
      </c>
      <c r="AI43" s="20">
        <v>3</v>
      </c>
      <c r="AJ43" s="32">
        <f t="shared" si="1"/>
        <v>2339.284</v>
      </c>
      <c r="AK43" s="12"/>
      <c r="AL43" s="12"/>
      <c r="AM43" s="11"/>
      <c r="AN43" s="12"/>
      <c r="AO43" s="19"/>
      <c r="AP43" s="19"/>
      <c r="AQ43" s="12"/>
      <c r="AR43" s="12"/>
      <c r="AS43" s="12"/>
      <c r="AT43" s="12"/>
      <c r="AU43" s="17"/>
      <c r="AV43" s="17"/>
      <c r="AW43" s="33">
        <f t="shared" si="0"/>
        <v>2405.284</v>
      </c>
      <c r="AY43" s="3"/>
    </row>
    <row r="44" spans="1:51" ht="15.75">
      <c r="A44" s="9">
        <v>31</v>
      </c>
      <c r="B44" s="1" t="s">
        <v>50</v>
      </c>
      <c r="C44" s="1" t="s">
        <v>27</v>
      </c>
      <c r="D44" s="18"/>
      <c r="E44" s="18"/>
      <c r="F44" s="20"/>
      <c r="G44" s="20"/>
      <c r="H44" s="20"/>
      <c r="I44" s="20"/>
      <c r="J44" s="20"/>
      <c r="K44" s="20">
        <v>3000</v>
      </c>
      <c r="L44" s="12">
        <f>K44*0.755</f>
        <v>2265</v>
      </c>
      <c r="M44" s="18"/>
      <c r="N44" s="18"/>
      <c r="O44" s="18"/>
      <c r="P44" s="23"/>
      <c r="Q44" s="18"/>
      <c r="R44" s="18"/>
      <c r="S44" s="20">
        <v>6</v>
      </c>
      <c r="T44" s="20">
        <f>S44*22</f>
        <v>132</v>
      </c>
      <c r="U44" s="20">
        <v>3</v>
      </c>
      <c r="V44" s="20">
        <f>U44*60</f>
        <v>180</v>
      </c>
      <c r="W44" s="20"/>
      <c r="X44" s="20"/>
      <c r="Y44" s="20">
        <v>90</v>
      </c>
      <c r="Z44" s="12">
        <f>Y44*0.4785</f>
        <v>43.065</v>
      </c>
      <c r="AA44" s="20"/>
      <c r="AB44" s="20"/>
      <c r="AC44" s="20">
        <v>245</v>
      </c>
      <c r="AD44" s="12">
        <f>AC44*1.806</f>
        <v>442.47</v>
      </c>
      <c r="AE44" s="12"/>
      <c r="AF44" s="12"/>
      <c r="AG44" s="20">
        <v>5</v>
      </c>
      <c r="AH44" s="20">
        <v>689.7</v>
      </c>
      <c r="AI44" s="20">
        <v>2</v>
      </c>
      <c r="AJ44" s="32">
        <f t="shared" si="1"/>
        <v>1175.2350000000001</v>
      </c>
      <c r="AK44" s="12"/>
      <c r="AL44" s="12"/>
      <c r="AM44" s="11"/>
      <c r="AN44" s="12"/>
      <c r="AO44" s="19"/>
      <c r="AP44" s="19"/>
      <c r="AQ44" s="12"/>
      <c r="AR44" s="12"/>
      <c r="AS44" s="12"/>
      <c r="AT44" s="12"/>
      <c r="AU44" s="17"/>
      <c r="AV44" s="17"/>
      <c r="AW44" s="33">
        <f t="shared" si="0"/>
        <v>3752.235</v>
      </c>
      <c r="AY44" s="3"/>
    </row>
    <row r="45" spans="1:49" ht="15.75">
      <c r="A45" s="9">
        <v>32</v>
      </c>
      <c r="B45" s="1" t="s">
        <v>50</v>
      </c>
      <c r="C45" s="1" t="s">
        <v>38</v>
      </c>
      <c r="D45" s="17"/>
      <c r="E45" s="17"/>
      <c r="F45" s="20"/>
      <c r="G45" s="20"/>
      <c r="H45" s="20"/>
      <c r="I45" s="13"/>
      <c r="J45" s="13"/>
      <c r="K45" s="20"/>
      <c r="L45" s="12"/>
      <c r="M45" s="17">
        <v>300</v>
      </c>
      <c r="N45" s="18">
        <f>M45*1.3</f>
        <v>390</v>
      </c>
      <c r="O45" s="20">
        <v>140</v>
      </c>
      <c r="P45" s="23">
        <f>O45*1.3</f>
        <v>182</v>
      </c>
      <c r="Q45" s="18"/>
      <c r="R45" s="18"/>
      <c r="S45" s="20">
        <v>3</v>
      </c>
      <c r="T45" s="20">
        <f>S45*22</f>
        <v>66</v>
      </c>
      <c r="U45" s="20">
        <v>2</v>
      </c>
      <c r="V45" s="20">
        <f>U45*60</f>
        <v>120</v>
      </c>
      <c r="W45" s="20"/>
      <c r="X45" s="20"/>
      <c r="Y45" s="20">
        <v>60</v>
      </c>
      <c r="Z45" s="12">
        <f>Y45*0.4785</f>
        <v>28.709999999999997</v>
      </c>
      <c r="AA45" s="20"/>
      <c r="AB45" s="20"/>
      <c r="AC45" s="20">
        <v>205</v>
      </c>
      <c r="AD45" s="12">
        <f>AC45*1.806</f>
        <v>370.23</v>
      </c>
      <c r="AE45" s="12">
        <v>400</v>
      </c>
      <c r="AF45" s="12">
        <f>AE45*0.7</f>
        <v>280</v>
      </c>
      <c r="AG45" s="20">
        <v>29</v>
      </c>
      <c r="AH45" s="20">
        <v>1197.7</v>
      </c>
      <c r="AI45" s="20">
        <v>1</v>
      </c>
      <c r="AJ45" s="32">
        <f t="shared" si="1"/>
        <v>1876.64</v>
      </c>
      <c r="AK45" s="13"/>
      <c r="AL45" s="13"/>
      <c r="AM45" s="16"/>
      <c r="AN45" s="13"/>
      <c r="AO45" s="26"/>
      <c r="AP45" s="17"/>
      <c r="AQ45" s="27"/>
      <c r="AR45" s="13"/>
      <c r="AS45" s="13"/>
      <c r="AT45" s="13"/>
      <c r="AU45" s="17"/>
      <c r="AV45" s="17"/>
      <c r="AW45" s="33">
        <f t="shared" si="0"/>
        <v>2634.6400000000003</v>
      </c>
    </row>
    <row r="46" spans="1:49" ht="15.75">
      <c r="A46" s="9">
        <v>33</v>
      </c>
      <c r="B46" s="1" t="s">
        <v>50</v>
      </c>
      <c r="C46" s="1" t="s">
        <v>62</v>
      </c>
      <c r="D46" s="17"/>
      <c r="E46" s="17"/>
      <c r="F46" s="20"/>
      <c r="G46" s="20"/>
      <c r="H46" s="20"/>
      <c r="I46" s="13"/>
      <c r="J46" s="13"/>
      <c r="K46" s="20"/>
      <c r="L46" s="12"/>
      <c r="M46" s="17"/>
      <c r="N46" s="18"/>
      <c r="O46" s="18">
        <v>100</v>
      </c>
      <c r="P46" s="23">
        <f>O46*1.3</f>
        <v>130</v>
      </c>
      <c r="Q46" s="18"/>
      <c r="R46" s="18"/>
      <c r="S46" s="20"/>
      <c r="T46" s="20"/>
      <c r="U46" s="20"/>
      <c r="V46" s="20"/>
      <c r="W46" s="20"/>
      <c r="X46" s="20"/>
      <c r="Y46" s="18"/>
      <c r="Z46" s="12">
        <f>Y46*0.4785</f>
        <v>0</v>
      </c>
      <c r="AA46" s="18"/>
      <c r="AB46" s="18"/>
      <c r="AC46" s="18"/>
      <c r="AD46" s="19"/>
      <c r="AE46" s="19"/>
      <c r="AF46" s="12"/>
      <c r="AG46" s="18"/>
      <c r="AH46" s="18"/>
      <c r="AI46" s="18"/>
      <c r="AJ46" s="32"/>
      <c r="AK46" s="13"/>
      <c r="AL46" s="13"/>
      <c r="AM46" s="16"/>
      <c r="AN46" s="13"/>
      <c r="AO46" s="26"/>
      <c r="AP46" s="17"/>
      <c r="AQ46" s="27"/>
      <c r="AR46" s="13"/>
      <c r="AS46" s="13"/>
      <c r="AT46" s="13"/>
      <c r="AU46" s="17"/>
      <c r="AV46" s="17"/>
      <c r="AW46" s="33">
        <f t="shared" si="0"/>
        <v>130</v>
      </c>
    </row>
    <row r="47" spans="1:49" ht="15.75">
      <c r="A47" s="9">
        <v>34</v>
      </c>
      <c r="B47" s="1" t="s">
        <v>50</v>
      </c>
      <c r="C47" s="1" t="s">
        <v>63</v>
      </c>
      <c r="D47" s="17"/>
      <c r="E47" s="17"/>
      <c r="F47" s="20"/>
      <c r="G47" s="20"/>
      <c r="H47" s="20"/>
      <c r="I47" s="13"/>
      <c r="J47" s="13"/>
      <c r="K47" s="20"/>
      <c r="L47" s="12"/>
      <c r="M47" s="17"/>
      <c r="N47" s="18"/>
      <c r="O47" s="18"/>
      <c r="P47" s="23"/>
      <c r="Q47" s="18"/>
      <c r="R47" s="18"/>
      <c r="S47" s="20"/>
      <c r="T47" s="20"/>
      <c r="U47" s="20"/>
      <c r="V47" s="20"/>
      <c r="W47" s="20"/>
      <c r="X47" s="20"/>
      <c r="Y47" s="18"/>
      <c r="Z47" s="19"/>
      <c r="AA47" s="18"/>
      <c r="AB47" s="18"/>
      <c r="AC47" s="18"/>
      <c r="AD47" s="19"/>
      <c r="AE47" s="19"/>
      <c r="AF47" s="19"/>
      <c r="AG47" s="18"/>
      <c r="AH47" s="18"/>
      <c r="AI47" s="18"/>
      <c r="AJ47" s="32"/>
      <c r="AK47" s="13"/>
      <c r="AL47" s="13"/>
      <c r="AM47" s="16"/>
      <c r="AN47" s="13"/>
      <c r="AO47" s="26"/>
      <c r="AP47" s="17"/>
      <c r="AQ47" s="27"/>
      <c r="AR47" s="13"/>
      <c r="AS47" s="13"/>
      <c r="AT47" s="13"/>
      <c r="AU47" s="17">
        <v>1</v>
      </c>
      <c r="AV47" s="17">
        <v>732.7</v>
      </c>
      <c r="AW47" s="33">
        <f t="shared" si="0"/>
        <v>732.7</v>
      </c>
    </row>
    <row r="48" spans="1:49" ht="15.75">
      <c r="A48" s="9">
        <v>35</v>
      </c>
      <c r="B48" s="1" t="s">
        <v>50</v>
      </c>
      <c r="C48" s="1" t="s">
        <v>72</v>
      </c>
      <c r="D48" s="17"/>
      <c r="E48" s="17"/>
      <c r="F48" s="20"/>
      <c r="G48" s="20"/>
      <c r="H48" s="20"/>
      <c r="I48" s="13"/>
      <c r="J48" s="13"/>
      <c r="K48" s="20">
        <v>1400</v>
      </c>
      <c r="L48" s="12">
        <f>K48*0.755</f>
        <v>1057</v>
      </c>
      <c r="M48" s="17"/>
      <c r="N48" s="18"/>
      <c r="O48" s="18">
        <v>300</v>
      </c>
      <c r="P48" s="23">
        <f>O48*1.3</f>
        <v>390</v>
      </c>
      <c r="Q48" s="18"/>
      <c r="R48" s="18"/>
      <c r="S48" s="20"/>
      <c r="T48" s="20"/>
      <c r="U48" s="20"/>
      <c r="V48" s="20"/>
      <c r="W48" s="20"/>
      <c r="X48" s="20"/>
      <c r="Y48" s="18"/>
      <c r="Z48" s="19"/>
      <c r="AA48" s="18"/>
      <c r="AB48" s="18"/>
      <c r="AC48" s="18"/>
      <c r="AD48" s="19"/>
      <c r="AE48" s="19"/>
      <c r="AF48" s="19"/>
      <c r="AG48" s="18">
        <v>4</v>
      </c>
      <c r="AH48" s="18">
        <f>222.2+0.6</f>
        <v>222.79999999999998</v>
      </c>
      <c r="AI48" s="18">
        <v>1</v>
      </c>
      <c r="AJ48" s="32">
        <f>AH48+AF48+AD48+AB48+Z48</f>
        <v>222.79999999999998</v>
      </c>
      <c r="AK48" s="13"/>
      <c r="AL48" s="13"/>
      <c r="AM48" s="16"/>
      <c r="AN48" s="13"/>
      <c r="AO48" s="26"/>
      <c r="AP48" s="17"/>
      <c r="AQ48" s="27"/>
      <c r="AR48" s="13"/>
      <c r="AS48" s="13">
        <v>1</v>
      </c>
      <c r="AT48" s="13">
        <v>178</v>
      </c>
      <c r="AU48" s="17"/>
      <c r="AV48" s="17"/>
      <c r="AW48" s="33">
        <f t="shared" si="0"/>
        <v>1847.8</v>
      </c>
    </row>
    <row r="49" spans="1:49" ht="15.75">
      <c r="A49" s="9">
        <v>36</v>
      </c>
      <c r="B49" s="1" t="s">
        <v>50</v>
      </c>
      <c r="C49" s="1" t="s">
        <v>70</v>
      </c>
      <c r="D49" s="17"/>
      <c r="E49" s="17"/>
      <c r="F49" s="20">
        <v>125</v>
      </c>
      <c r="G49" s="20">
        <v>10</v>
      </c>
      <c r="H49" s="20">
        <f>F49*1.1</f>
        <v>137.5</v>
      </c>
      <c r="I49" s="13"/>
      <c r="J49" s="13"/>
      <c r="K49" s="20"/>
      <c r="L49" s="20"/>
      <c r="M49" s="17"/>
      <c r="N49" s="18"/>
      <c r="O49" s="18"/>
      <c r="P49" s="23"/>
      <c r="Q49" s="18"/>
      <c r="R49" s="18"/>
      <c r="S49" s="20"/>
      <c r="T49" s="20"/>
      <c r="U49" s="20"/>
      <c r="V49" s="20"/>
      <c r="W49" s="20"/>
      <c r="X49" s="20"/>
      <c r="Y49" s="18"/>
      <c r="Z49" s="19"/>
      <c r="AA49" s="18"/>
      <c r="AB49" s="18"/>
      <c r="AC49" s="18"/>
      <c r="AD49" s="19"/>
      <c r="AE49" s="19"/>
      <c r="AF49" s="19"/>
      <c r="AG49" s="18"/>
      <c r="AH49" s="18"/>
      <c r="AI49" s="18"/>
      <c r="AJ49" s="32"/>
      <c r="AK49" s="13"/>
      <c r="AL49" s="13"/>
      <c r="AM49" s="16"/>
      <c r="AN49" s="13"/>
      <c r="AO49" s="26"/>
      <c r="AP49" s="17"/>
      <c r="AQ49" s="27"/>
      <c r="AR49" s="13"/>
      <c r="AS49" s="13"/>
      <c r="AT49" s="13"/>
      <c r="AU49" s="17"/>
      <c r="AV49" s="17"/>
      <c r="AW49" s="33">
        <f t="shared" si="0"/>
        <v>137.5</v>
      </c>
    </row>
    <row r="50" spans="1:51" ht="15.75">
      <c r="A50" s="50"/>
      <c r="B50" s="50"/>
      <c r="C50" s="51" t="s">
        <v>40</v>
      </c>
      <c r="D50" s="10">
        <f>SUM(D14:D49)</f>
        <v>1</v>
      </c>
      <c r="E50" s="10">
        <f aca="true" t="shared" si="3" ref="E50:AV50">SUM(E14:E49)</f>
        <v>35774.9</v>
      </c>
      <c r="F50" s="10">
        <f t="shared" si="3"/>
        <v>2575</v>
      </c>
      <c r="G50" s="10">
        <f t="shared" si="3"/>
        <v>206</v>
      </c>
      <c r="H50" s="10">
        <f t="shared" si="3"/>
        <v>2832.5000000000005</v>
      </c>
      <c r="I50" s="10">
        <f t="shared" si="3"/>
        <v>3</v>
      </c>
      <c r="J50" s="10">
        <f t="shared" si="3"/>
        <v>1158.6</v>
      </c>
      <c r="K50" s="10">
        <f t="shared" si="3"/>
        <v>33600</v>
      </c>
      <c r="L50" s="10">
        <f t="shared" si="3"/>
        <v>25368</v>
      </c>
      <c r="M50" s="10">
        <f t="shared" si="3"/>
        <v>830</v>
      </c>
      <c r="N50" s="10">
        <f t="shared" si="3"/>
        <v>1079</v>
      </c>
      <c r="O50" s="10">
        <f t="shared" si="3"/>
        <v>3260</v>
      </c>
      <c r="P50" s="10">
        <f t="shared" si="3"/>
        <v>4238</v>
      </c>
      <c r="Q50" s="10">
        <f t="shared" si="3"/>
        <v>600</v>
      </c>
      <c r="R50" s="10">
        <f t="shared" si="3"/>
        <v>1080</v>
      </c>
      <c r="S50" s="10">
        <f t="shared" si="3"/>
        <v>72</v>
      </c>
      <c r="T50" s="10">
        <f t="shared" si="3"/>
        <v>1584</v>
      </c>
      <c r="U50" s="10">
        <f t="shared" si="3"/>
        <v>36</v>
      </c>
      <c r="V50" s="10">
        <f t="shared" si="3"/>
        <v>2160</v>
      </c>
      <c r="W50" s="10">
        <f t="shared" si="3"/>
        <v>2</v>
      </c>
      <c r="X50" s="10">
        <f t="shared" si="3"/>
        <v>100</v>
      </c>
      <c r="Y50" s="10">
        <f t="shared" si="3"/>
        <v>954</v>
      </c>
      <c r="Z50" s="10">
        <f t="shared" si="3"/>
        <v>456.4889999999999</v>
      </c>
      <c r="AA50" s="10">
        <f t="shared" si="3"/>
        <v>380</v>
      </c>
      <c r="AB50" s="10">
        <f t="shared" si="3"/>
        <v>380</v>
      </c>
      <c r="AC50" s="10">
        <f t="shared" si="3"/>
        <v>3700</v>
      </c>
      <c r="AD50" s="10">
        <f t="shared" si="3"/>
        <v>6682.199999999999</v>
      </c>
      <c r="AE50" s="10">
        <f t="shared" si="3"/>
        <v>4776</v>
      </c>
      <c r="AF50" s="10">
        <f t="shared" si="3"/>
        <v>3343.2</v>
      </c>
      <c r="AG50" s="10">
        <f t="shared" si="3"/>
        <v>522</v>
      </c>
      <c r="AH50" s="10">
        <f t="shared" si="3"/>
        <v>21517.5</v>
      </c>
      <c r="AI50" s="10">
        <f t="shared" si="3"/>
        <v>26</v>
      </c>
      <c r="AJ50" s="10">
        <f t="shared" si="3"/>
        <v>32379.389</v>
      </c>
      <c r="AK50" s="10">
        <f t="shared" si="3"/>
        <v>0</v>
      </c>
      <c r="AL50" s="10">
        <f t="shared" si="3"/>
        <v>0</v>
      </c>
      <c r="AM50" s="10">
        <f t="shared" si="3"/>
        <v>2</v>
      </c>
      <c r="AN50" s="10">
        <f t="shared" si="3"/>
        <v>4172.72</v>
      </c>
      <c r="AO50" s="10">
        <f t="shared" si="3"/>
        <v>1</v>
      </c>
      <c r="AP50" s="10">
        <f t="shared" si="3"/>
        <v>308.1</v>
      </c>
      <c r="AQ50" s="10">
        <f t="shared" si="3"/>
        <v>4</v>
      </c>
      <c r="AR50" s="10">
        <f t="shared" si="3"/>
        <v>1928.4</v>
      </c>
      <c r="AS50" s="10">
        <f t="shared" si="3"/>
        <v>1</v>
      </c>
      <c r="AT50" s="10">
        <f>SUM(AT14:AT49)</f>
        <v>178</v>
      </c>
      <c r="AU50" s="10">
        <f t="shared" si="3"/>
        <v>5</v>
      </c>
      <c r="AV50" s="10">
        <f t="shared" si="3"/>
        <v>2922</v>
      </c>
      <c r="AW50" s="52">
        <f>SUM(AW14:AW49)</f>
        <v>117263.60900000001</v>
      </c>
      <c r="AY50" s="3"/>
    </row>
    <row r="52" ht="15">
      <c r="AW52" s="3"/>
    </row>
    <row r="53" ht="15">
      <c r="AW53" s="3">
        <f>AW50-117263.6</f>
        <v>0.00900000000547152</v>
      </c>
    </row>
    <row r="54" spans="4:29" ht="15">
      <c r="D54" s="54" t="s">
        <v>77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4:34" ht="1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H55" s="53"/>
    </row>
  </sheetData>
  <sheetProtection password="C6EB" sheet="1" objects="1" scenarios="1" selectLockedCells="1" autoFilter="0" selectUnlockedCells="1"/>
  <mergeCells count="36">
    <mergeCell ref="AR5:AS5"/>
    <mergeCell ref="AV5:AW5"/>
    <mergeCell ref="AP6:AS6"/>
    <mergeCell ref="AT6:AW6"/>
    <mergeCell ref="AP7:AS7"/>
    <mergeCell ref="AT7:AW7"/>
    <mergeCell ref="AV2:AW2"/>
    <mergeCell ref="AT3:AW3"/>
    <mergeCell ref="AT4:AW4"/>
    <mergeCell ref="AK12:AL12"/>
    <mergeCell ref="AO12:AP12"/>
    <mergeCell ref="M12:N12"/>
    <mergeCell ref="O12:P12"/>
    <mergeCell ref="Q12:R12"/>
    <mergeCell ref="U12:V12"/>
    <mergeCell ref="S12:T12"/>
    <mergeCell ref="AU12:AV12"/>
    <mergeCell ref="AC12:AD12"/>
    <mergeCell ref="AG12:AH12"/>
    <mergeCell ref="AW12:AW13"/>
    <mergeCell ref="AI12:AJ12"/>
    <mergeCell ref="AA12:AB12"/>
    <mergeCell ref="AE12:AF12"/>
    <mergeCell ref="AM12:AN12"/>
    <mergeCell ref="AS12:AT12"/>
    <mergeCell ref="AQ12:AR12"/>
    <mergeCell ref="D54:AC55"/>
    <mergeCell ref="I12:J12"/>
    <mergeCell ref="K12:L12"/>
    <mergeCell ref="A12:A13"/>
    <mergeCell ref="B12:B13"/>
    <mergeCell ref="C12:C13"/>
    <mergeCell ref="F12:H12"/>
    <mergeCell ref="D12:E12"/>
    <mergeCell ref="W12:X12"/>
    <mergeCell ref="Y12:Z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2014-06-16T05:17:36Z</dcterms:modified>
  <cp:category/>
  <cp:version/>
  <cp:contentType/>
  <cp:contentStatus/>
</cp:coreProperties>
</file>